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4950" windowHeight="4230" tabRatio="685" activeTab="3"/>
  </bookViews>
  <sheets>
    <sheet name="01" sheetId="1" r:id="rId1"/>
    <sheet name="02" sheetId="2" r:id="rId2"/>
    <sheet name="03" sheetId="3" r:id="rId3"/>
    <sheet name="Conc" sheetId="4" r:id="rId4"/>
  </sheets>
  <definedNames>
    <definedName name="_xlnm.Print_Area" localSheetId="1">'02'!$A$1:$G$72</definedName>
    <definedName name="_xlnm.Print_Area" localSheetId="2">'03'!$A$1:$D$22</definedName>
    <definedName name="_xlnm.Print_Titles" localSheetId="0">'01'!$1:$19</definedName>
    <definedName name="_xlnm.Print_Titles" localSheetId="1">'02'!$1:$19</definedName>
    <definedName name="_xlnm.Print_Titles" localSheetId="2">'03'!$1:$19</definedName>
  </definedNames>
  <calcPr fullCalcOnLoad="1" fullPrecision="0"/>
</workbook>
</file>

<file path=xl/sharedStrings.xml><?xml version="1.0" encoding="utf-8"?>
<sst xmlns="http://schemas.openxmlformats.org/spreadsheetml/2006/main" count="205" uniqueCount="102">
  <si>
    <t>( 1 )</t>
  </si>
  <si>
    <t>( 2 )</t>
  </si>
  <si>
    <t>( 3 )</t>
  </si>
  <si>
    <t>( 4 )</t>
  </si>
  <si>
    <t>Mês/Ano</t>
  </si>
  <si>
    <t>-</t>
  </si>
  <si>
    <t>Designação</t>
  </si>
  <si>
    <t>Valor do</t>
  </si>
  <si>
    <t>$</t>
  </si>
  <si>
    <t>CONCLUSÃO</t>
  </si>
  <si>
    <t>Benefício</t>
  </si>
  <si>
    <t>Coeficiente</t>
  </si>
  <si>
    <t>Reajustado</t>
  </si>
  <si>
    <t>Juros</t>
  </si>
  <si>
    <t>( 5 )</t>
  </si>
  <si>
    <t>( 6 )</t>
  </si>
  <si>
    <t>( 7 )</t>
  </si>
  <si>
    <t>Correção</t>
  </si>
  <si>
    <t>Principal</t>
  </si>
  <si>
    <t>Monetária</t>
  </si>
  <si>
    <t xml:space="preserve">dos </t>
  </si>
  <si>
    <t>Previdenciário</t>
  </si>
  <si>
    <t>Débitos</t>
  </si>
  <si>
    <t>Monetária e</t>
  </si>
  <si>
    <t>Judiciais</t>
  </si>
  <si>
    <t>Vigente em</t>
  </si>
  <si>
    <t>ANA MARIA STOPPA</t>
  </si>
  <si>
    <t xml:space="preserve">      ADVOGADA</t>
  </si>
  <si>
    <t>Subtotal</t>
  </si>
  <si>
    <t>Proporcionalidades</t>
  </si>
  <si>
    <t>na Época</t>
  </si>
  <si>
    <t>Própria</t>
  </si>
  <si>
    <t>(Col.2 x Col.3)</t>
  </si>
  <si>
    <t>Portaria MPS 15 (10/01/2013)</t>
  </si>
  <si>
    <t>Portaria MPS 19 (10/01/2014)</t>
  </si>
  <si>
    <t>Época Própria</t>
  </si>
  <si>
    <t>ocorreu em</t>
  </si>
  <si>
    <t>Citação que</t>
  </si>
  <si>
    <t>Devido na Época</t>
  </si>
  <si>
    <t xml:space="preserve">Própria </t>
  </si>
  <si>
    <t>Juros à</t>
  </si>
  <si>
    <t>partir da</t>
  </si>
  <si>
    <t>Valor</t>
  </si>
  <si>
    <t xml:space="preserve">        CONTEÚDO</t>
  </si>
  <si>
    <t>VALORES</t>
  </si>
  <si>
    <t>APURADOS</t>
  </si>
  <si>
    <t>I</t>
  </si>
  <si>
    <t>II</t>
  </si>
  <si>
    <t>III</t>
  </si>
  <si>
    <t>IV</t>
  </si>
  <si>
    <t>V</t>
  </si>
  <si>
    <t>VI</t>
  </si>
  <si>
    <t>Valor dos</t>
  </si>
  <si>
    <t>Honorários</t>
  </si>
  <si>
    <t>Advocatícios</t>
  </si>
  <si>
    <t>dos</t>
  </si>
  <si>
    <t xml:space="preserve">Percentual </t>
  </si>
  <si>
    <t>Portaria MPS 13 de 09/01/2015</t>
  </si>
  <si>
    <t>Dias</t>
  </si>
  <si>
    <t>de</t>
  </si>
  <si>
    <t>Reajuste</t>
  </si>
  <si>
    <t>Juros Devidos</t>
  </si>
  <si>
    <t>VALOR APURADO..........................................................................................................................</t>
  </si>
  <si>
    <t>(C.2 % C.3)</t>
  </si>
  <si>
    <t>PRINCIPAL....................................................................................................................…</t>
  </si>
  <si>
    <t>CORREÇÃO MONETÁRIA.........................................................................................................…</t>
  </si>
  <si>
    <t>JUROS .................................................................................................................................</t>
  </si>
  <si>
    <r>
      <rPr>
        <sz val="8"/>
        <rFont val="Tahoma"/>
        <family val="2"/>
      </rPr>
      <t>Título</t>
    </r>
    <r>
      <rPr>
        <b/>
        <sz val="8"/>
        <rFont val="Tahoma"/>
        <family val="2"/>
      </rPr>
      <t xml:space="preserve">: PRINCIPAL, JUROS E CORREÇÃO MONETÁRIA PARCELAS VENCIDAS </t>
    </r>
  </si>
  <si>
    <t xml:space="preserve">                                                                                      </t>
  </si>
  <si>
    <t xml:space="preserve">Devidos em </t>
  </si>
  <si>
    <t>HONORÁRIOS ADVOCATÍCIOS (Anexo 04) ...................................................................................</t>
  </si>
  <si>
    <t>Valor Total Benefício</t>
  </si>
  <si>
    <t>Devido em Época</t>
  </si>
  <si>
    <t>Própria Atualizado</t>
  </si>
  <si>
    <t>até R.Sentença</t>
  </si>
  <si>
    <t>Portaria MPS/MF 2 (06/01/12)</t>
  </si>
  <si>
    <t>2ª Parcela Abono/2011</t>
  </si>
  <si>
    <t>1ª Parcela Abono/2012</t>
  </si>
  <si>
    <t>2ª Parcela Abono/2012</t>
  </si>
  <si>
    <t>1ª Parcela Abono/2013</t>
  </si>
  <si>
    <t>2ª Parcela Abono/2013</t>
  </si>
  <si>
    <t>1ª Parcela Abono/2014</t>
  </si>
  <si>
    <t>2ª Parcela Abono/2014</t>
  </si>
  <si>
    <t>Anexo 03 - Col. 7</t>
  </si>
  <si>
    <r>
      <t>Distribuição:</t>
    </r>
    <r>
      <rPr>
        <b/>
        <sz val="8"/>
        <rFont val="Tahoma"/>
        <family val="2"/>
      </rPr>
      <t xml:space="preserve"> 10/01/2012</t>
    </r>
    <r>
      <rPr>
        <sz val="8"/>
        <rFont val="Tahoma"/>
        <family val="2"/>
      </rPr>
      <t xml:space="preserve">                             Citação:</t>
    </r>
    <r>
      <rPr>
        <b/>
        <sz val="8"/>
        <rFont val="Tahoma"/>
        <family val="2"/>
      </rPr>
      <t xml:space="preserve"> 19/03/2012</t>
    </r>
  </si>
  <si>
    <r>
      <t>Título:</t>
    </r>
    <r>
      <rPr>
        <b/>
        <sz val="8"/>
        <rFont val="Tahoma"/>
        <family val="2"/>
      </rPr>
      <t xml:space="preserve"> APOSENTADORIA POR TEMPO DE CONTRIBUIÇÃO DESDE A DATA DO REQUERIMENTO</t>
    </r>
  </si>
  <si>
    <t xml:space="preserve">           ADMINISTRATIVO EM 06/10/2011.</t>
  </si>
  <si>
    <t>fls. 82 autos</t>
  </si>
  <si>
    <t>(C.4 * C.5)</t>
  </si>
  <si>
    <t>(C.6 % C.7)</t>
  </si>
  <si>
    <t>(C.6 + C.8)</t>
  </si>
  <si>
    <t>Valor Benefício</t>
  </si>
  <si>
    <t>Para Honorários</t>
  </si>
  <si>
    <r>
      <t>Título:</t>
    </r>
    <r>
      <rPr>
        <b/>
        <sz val="8"/>
        <rFont val="Tahoma"/>
        <family val="2"/>
      </rPr>
      <t xml:space="preserve"> HONORÁRIOS ADVOCATÍCIOS (10%) SOBRE O VALOR DA CONDENAÇÃO</t>
    </r>
  </si>
  <si>
    <t>APOSENTADORIA POR TEMPO DE CONTRIBUIÇÃO (Anexo 03)</t>
  </si>
  <si>
    <t>TOTAL DOS VALORES APURADOS  VIGENTE EM 01/08/2015................................................................................................</t>
  </si>
  <si>
    <t>VALOR PECÚLIO MENSAL EM 01/03/2015...............................................................................</t>
  </si>
  <si>
    <r>
      <t>Requerente:</t>
    </r>
    <r>
      <rPr>
        <b/>
        <sz val="8"/>
        <rFont val="Tahoma"/>
        <family val="2"/>
      </rPr>
      <t xml:space="preserve"> XXXXXXXXXXXXXXXXXXX</t>
    </r>
  </si>
  <si>
    <r>
      <t xml:space="preserve">Requerido  : </t>
    </r>
    <r>
      <rPr>
        <b/>
        <sz val="8"/>
        <rFont val="Tahoma"/>
        <family val="2"/>
      </rPr>
      <t>XXXXXXXXXXXXXXXX</t>
    </r>
  </si>
  <si>
    <r>
      <t>Processo    :</t>
    </r>
    <r>
      <rPr>
        <b/>
        <sz val="8"/>
        <rFont val="Tahoma"/>
        <family val="2"/>
      </rPr>
      <t xml:space="preserve"> XXXXXXXXXXXXXXXXXXXXXXX</t>
    </r>
  </si>
  <si>
    <t>"Todos os direitos reservados à Sentença Assessoria"</t>
  </si>
  <si>
    <t>www.sentença.com.br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</si>
</sst>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0.0000000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_);_(* \(#,##0.000000\);_(* &quot;-&quot;??????_);_(@_)"/>
    <numFmt numFmtId="194" formatCode="_(* #,##0.0_);_(* \(#,##0.0\);_(* &quot;-&quot;?_);_(@_)"/>
    <numFmt numFmtId="195" formatCode="_(* #,##0.0000000_);_(* \(#,##0.0000000\);_(* &quot;-&quot;???????_);_(@_)"/>
    <numFmt numFmtId="196" formatCode="_(* #,##0.0000000000_);_(* \(#,##0.0000000000\);_(* &quot;-&quot;??_);_(@_)"/>
    <numFmt numFmtId="197" formatCode="_(* #,##0.000_);_(* \(#,##0.000\);_(* &quot;-&quot;???_);_(@_)"/>
    <numFmt numFmtId="198" formatCode="_(* #,##0.00_);_(* \(#,##0.00\);_(* &quot;-&quot;???_);_(@_)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_-* #,##0.0_-;\-* #,##0.0_-;_-* &quot;-&quot;?_-;_-@_-"/>
    <numFmt numFmtId="204" formatCode="[$-416]dddd\,\ d&quot; de &quot;mmmm&quot; de &quot;yyyy"/>
    <numFmt numFmtId="205" formatCode="#,##0.00000"/>
    <numFmt numFmtId="206" formatCode="_-* #,##0.00000_-;\-* #,##0.00000_-;_-* &quot;-&quot;?????_-;_-@_-"/>
    <numFmt numFmtId="207" formatCode="#,##0.000000"/>
    <numFmt numFmtId="208" formatCode="#,##0.0000000000"/>
    <numFmt numFmtId="209" formatCode="#,##0.000000000"/>
    <numFmt numFmtId="210" formatCode="0.0000000000"/>
    <numFmt numFmtId="211" formatCode="_-* #,##0.0000000000_-;\-* #,##0.0000000000_-;_-* &quot;-&quot;????????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4"/>
      <name val="Tahoma"/>
      <family val="2"/>
    </font>
    <font>
      <b/>
      <u val="single"/>
      <sz val="8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8"/>
      <name val="Tahoma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5" fillId="0" borderId="10" xfId="0" applyNumberFormat="1" applyFont="1" applyBorder="1" applyAlignment="1">
      <alignment horizontal="right"/>
    </xf>
    <xf numFmtId="171" fontId="5" fillId="0" borderId="11" xfId="54" applyFont="1" applyBorder="1" applyAlignment="1">
      <alignment/>
    </xf>
    <xf numFmtId="171" fontId="5" fillId="0" borderId="0" xfId="54" applyFont="1" applyBorder="1" applyAlignment="1">
      <alignment/>
    </xf>
    <xf numFmtId="180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80" fontId="5" fillId="0" borderId="19" xfId="0" applyNumberFormat="1" applyFont="1" applyFill="1" applyBorder="1" applyAlignment="1">
      <alignment horizontal="center"/>
    </xf>
    <xf numFmtId="17" fontId="5" fillId="0" borderId="20" xfId="0" applyNumberFormat="1" applyFont="1" applyBorder="1" applyAlignment="1">
      <alignment horizontal="center"/>
    </xf>
    <xf numFmtId="17" fontId="5" fillId="0" borderId="20" xfId="0" applyNumberFormat="1" applyFont="1" applyBorder="1" applyAlignment="1">
      <alignment/>
    </xf>
    <xf numFmtId="171" fontId="5" fillId="0" borderId="10" xfId="54" applyFont="1" applyBorder="1" applyAlignment="1">
      <alignment/>
    </xf>
    <xf numFmtId="186" fontId="5" fillId="0" borderId="10" xfId="54" applyNumberFormat="1" applyFont="1" applyBorder="1" applyAlignment="1">
      <alignment/>
    </xf>
    <xf numFmtId="1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86" fontId="5" fillId="0" borderId="0" xfId="54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90" fontId="5" fillId="0" borderId="11" xfId="54" applyNumberFormat="1" applyFont="1" applyBorder="1" applyAlignment="1">
      <alignment/>
    </xf>
    <xf numFmtId="171" fontId="5" fillId="0" borderId="0" xfId="0" applyNumberFormat="1" applyFont="1" applyBorder="1" applyAlignment="1">
      <alignment horizontal="right"/>
    </xf>
    <xf numFmtId="189" fontId="5" fillId="0" borderId="0" xfId="54" applyNumberFormat="1" applyFont="1" applyBorder="1" applyAlignment="1">
      <alignment/>
    </xf>
    <xf numFmtId="14" fontId="5" fillId="0" borderId="25" xfId="0" applyNumberFormat="1" applyFont="1" applyFill="1" applyBorder="1" applyAlignment="1">
      <alignment horizontal="centerContinuous"/>
    </xf>
    <xf numFmtId="14" fontId="6" fillId="0" borderId="25" xfId="0" applyNumberFormat="1" applyFont="1" applyFill="1" applyBorder="1" applyAlignment="1" quotePrefix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 quotePrefix="1">
      <alignment horizontal="right"/>
    </xf>
    <xf numFmtId="0" fontId="1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" fontId="5" fillId="0" borderId="0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/>
    </xf>
    <xf numFmtId="0" fontId="5" fillId="0" borderId="34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quotePrefix="1">
      <alignment horizontal="left"/>
    </xf>
    <xf numFmtId="171" fontId="5" fillId="0" borderId="0" xfId="0" applyNumberFormat="1" applyFont="1" applyFill="1" applyBorder="1" applyAlignment="1">
      <alignment horizontal="right"/>
    </xf>
    <xf numFmtId="171" fontId="6" fillId="0" borderId="34" xfId="54" applyFont="1" applyBorder="1" applyAlignment="1">
      <alignment/>
    </xf>
    <xf numFmtId="0" fontId="5" fillId="0" borderId="34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0" fontId="13" fillId="0" borderId="16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171" fontId="5" fillId="0" borderId="0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171" fontId="5" fillId="0" borderId="38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 quotePrefix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quotePrefix="1">
      <alignment horizontal="left"/>
    </xf>
    <xf numFmtId="14" fontId="6" fillId="0" borderId="26" xfId="0" applyNumberFormat="1" applyFont="1" applyFill="1" applyBorder="1" applyAlignment="1">
      <alignment horizontal="center"/>
    </xf>
    <xf numFmtId="0" fontId="8" fillId="0" borderId="34" xfId="0" applyNumberFormat="1" applyFont="1" applyBorder="1" applyAlignment="1">
      <alignment/>
    </xf>
    <xf numFmtId="0" fontId="8" fillId="0" borderId="3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6" fillId="0" borderId="40" xfId="0" applyFont="1" applyBorder="1" applyAlignment="1" quotePrefix="1">
      <alignment horizontal="centerContinuous" vertical="center"/>
    </xf>
    <xf numFmtId="49" fontId="6" fillId="0" borderId="40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71" fontId="6" fillId="0" borderId="4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/>
    </xf>
    <xf numFmtId="171" fontId="6" fillId="0" borderId="0" xfId="0" applyNumberFormat="1" applyFont="1" applyBorder="1" applyAlignment="1">
      <alignment/>
    </xf>
    <xf numFmtId="171" fontId="6" fillId="0" borderId="0" xfId="54" applyFont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14" fillId="0" borderId="36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4" fontId="6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7" fontId="5" fillId="0" borderId="11" xfId="0" applyNumberFormat="1" applyFont="1" applyBorder="1" applyAlignment="1">
      <alignment horizontal="right" vertical="center"/>
    </xf>
    <xf numFmtId="171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45" xfId="0" applyFont="1" applyBorder="1" applyAlignment="1" quotePrefix="1">
      <alignment horizontal="center" vertical="center"/>
    </xf>
    <xf numFmtId="0" fontId="6" fillId="0" borderId="46" xfId="0" applyFont="1" applyBorder="1" applyAlignment="1" quotePrefix="1">
      <alignment horizontal="center" vertical="center"/>
    </xf>
    <xf numFmtId="0" fontId="6" fillId="0" borderId="47" xfId="0" applyFont="1" applyBorder="1" applyAlignment="1" quotePrefix="1">
      <alignment horizontal="center" vertical="center"/>
    </xf>
    <xf numFmtId="180" fontId="6" fillId="0" borderId="40" xfId="0" applyNumberFormat="1" applyFont="1" applyBorder="1" applyAlignment="1" quotePrefix="1">
      <alignment horizontal="center" vertical="center"/>
    </xf>
    <xf numFmtId="0" fontId="6" fillId="0" borderId="40" xfId="0" applyFont="1" applyBorder="1" applyAlignment="1" quotePrefix="1">
      <alignment horizontal="center" vertical="center"/>
    </xf>
    <xf numFmtId="208" fontId="5" fillId="33" borderId="11" xfId="54" applyNumberFormat="1" applyFont="1" applyFill="1" applyBorder="1" applyAlignment="1">
      <alignment horizontal="center" vertical="center"/>
    </xf>
    <xf numFmtId="171" fontId="5" fillId="0" borderId="11" xfId="54" applyFont="1" applyBorder="1" applyAlignment="1">
      <alignment vertical="center"/>
    </xf>
    <xf numFmtId="189" fontId="5" fillId="0" borderId="11" xfId="54" applyNumberFormat="1" applyFont="1" applyBorder="1" applyAlignment="1">
      <alignment vertical="center"/>
    </xf>
    <xf numFmtId="171" fontId="5" fillId="0" borderId="11" xfId="0" applyNumberFormat="1" applyFont="1" applyBorder="1" applyAlignment="1">
      <alignment vertical="center"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" fontId="6" fillId="0" borderId="10" xfId="0" applyNumberFormat="1" applyFont="1" applyBorder="1" applyAlignment="1">
      <alignment horizontal="right" vertical="center"/>
    </xf>
    <xf numFmtId="171" fontId="6" fillId="0" borderId="20" xfId="0" applyNumberFormat="1" applyFont="1" applyBorder="1" applyAlignment="1">
      <alignment horizontal="right" vertical="center"/>
    </xf>
    <xf numFmtId="208" fontId="6" fillId="33" borderId="20" xfId="54" applyNumberFormat="1" applyFont="1" applyFill="1" applyBorder="1" applyAlignment="1">
      <alignment horizontal="center" vertical="center"/>
    </xf>
    <xf numFmtId="171" fontId="6" fillId="0" borderId="20" xfId="54" applyFont="1" applyBorder="1" applyAlignment="1">
      <alignment vertical="center"/>
    </xf>
    <xf numFmtId="189" fontId="6" fillId="0" borderId="20" xfId="54" applyNumberFormat="1" applyFont="1" applyBorder="1" applyAlignment="1">
      <alignment vertical="center"/>
    </xf>
    <xf numFmtId="171" fontId="6" fillId="0" borderId="20" xfId="0" applyNumberFormat="1" applyFont="1" applyBorder="1" applyAlignment="1">
      <alignment vertical="center"/>
    </xf>
    <xf numFmtId="171" fontId="6" fillId="0" borderId="48" xfId="0" applyNumberFormat="1" applyFont="1" applyBorder="1" applyAlignment="1">
      <alignment vertical="center"/>
    </xf>
    <xf numFmtId="180" fontId="5" fillId="0" borderId="49" xfId="0" applyNumberFormat="1" applyFont="1" applyFill="1" applyBorder="1" applyAlignment="1">
      <alignment horizontal="center"/>
    </xf>
    <xf numFmtId="180" fontId="5" fillId="0" borderId="5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80" fontId="31" fillId="0" borderId="0" xfId="0" applyNumberFormat="1" applyFont="1" applyAlignment="1">
      <alignment/>
    </xf>
    <xf numFmtId="0" fontId="32" fillId="0" borderId="0" xfId="44" applyFont="1" applyAlignment="1" applyProtection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Nota 2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showGridLines="0" workbookViewId="0" topLeftCell="A49">
      <selection activeCell="D74" sqref="D74:G76"/>
    </sheetView>
  </sheetViews>
  <sheetFormatPr defaultColWidth="11.421875" defaultRowHeight="12.75"/>
  <cols>
    <col min="1" max="1" width="8.7109375" style="1" customWidth="1"/>
    <col min="2" max="2" width="1.8515625" style="1" customWidth="1"/>
    <col min="3" max="3" width="23.140625" style="1" customWidth="1"/>
    <col min="4" max="4" width="8.57421875" style="1" customWidth="1"/>
    <col min="5" max="5" width="10.421875" style="1" customWidth="1"/>
    <col min="6" max="6" width="10.8515625" style="6" customWidth="1"/>
    <col min="7" max="7" width="7.28125" style="1" customWidth="1"/>
    <col min="8" max="8" width="6.57421875" style="1" customWidth="1"/>
    <col min="9" max="9" width="11.28125" style="1" customWidth="1"/>
    <col min="10" max="16384" width="11.421875" style="1" customWidth="1"/>
  </cols>
  <sheetData>
    <row r="2" ht="10.5">
      <c r="A2" s="44"/>
    </row>
    <row r="3" ht="13.5" customHeight="1"/>
    <row r="4" ht="10.5">
      <c r="A4" s="1" t="s">
        <v>85</v>
      </c>
    </row>
    <row r="5" ht="10.5">
      <c r="A5" s="2" t="s">
        <v>86</v>
      </c>
    </row>
    <row r="6" ht="13.5" customHeight="1"/>
    <row r="7" spans="1:6" ht="10.5">
      <c r="A7" s="1" t="s">
        <v>97</v>
      </c>
      <c r="E7" s="26"/>
      <c r="F7" s="1"/>
    </row>
    <row r="8" spans="1:6" ht="10.5">
      <c r="A8" s="1" t="s">
        <v>98</v>
      </c>
      <c r="E8" s="26"/>
      <c r="F8" s="1"/>
    </row>
    <row r="9" spans="1:6" ht="10.5">
      <c r="A9" s="1" t="s">
        <v>99</v>
      </c>
      <c r="E9" s="26"/>
      <c r="F9" s="1"/>
    </row>
    <row r="10" spans="1:6" ht="10.5">
      <c r="A10" s="1" t="s">
        <v>84</v>
      </c>
      <c r="D10" s="122"/>
      <c r="E10" s="26"/>
      <c r="F10" s="1"/>
    </row>
    <row r="11" spans="1:6" ht="13.5" customHeight="1" thickBot="1">
      <c r="A11" s="2"/>
      <c r="B11" s="2"/>
      <c r="C11" s="2"/>
      <c r="D11" s="2"/>
      <c r="E11" s="2"/>
      <c r="F11" s="7"/>
    </row>
    <row r="12" spans="1:9" s="102" customFormat="1" ht="12.75" customHeight="1" thickBot="1" thickTop="1">
      <c r="A12" s="125"/>
      <c r="B12" s="126"/>
      <c r="C12" s="127" t="s">
        <v>0</v>
      </c>
      <c r="D12" s="127" t="s">
        <v>1</v>
      </c>
      <c r="E12" s="128" t="s">
        <v>2</v>
      </c>
      <c r="F12" s="128" t="s">
        <v>3</v>
      </c>
      <c r="G12" s="128" t="s">
        <v>14</v>
      </c>
      <c r="H12" s="128" t="s">
        <v>15</v>
      </c>
      <c r="I12" s="129" t="s">
        <v>16</v>
      </c>
    </row>
    <row r="13" spans="2:8" ht="9" customHeight="1" thickBot="1" thickTop="1">
      <c r="B13" s="8"/>
      <c r="E13" s="6"/>
      <c r="G13" s="6"/>
      <c r="H13" s="6"/>
    </row>
    <row r="14" spans="1:9" ht="11.25" thickTop="1">
      <c r="A14" s="9" t="s">
        <v>4</v>
      </c>
      <c r="B14" s="10" t="s">
        <v>5</v>
      </c>
      <c r="C14" s="11" t="s">
        <v>6</v>
      </c>
      <c r="D14" s="11" t="s">
        <v>7</v>
      </c>
      <c r="E14" s="12" t="s">
        <v>11</v>
      </c>
      <c r="F14" s="12" t="s">
        <v>28</v>
      </c>
      <c r="G14" s="143" t="s">
        <v>29</v>
      </c>
      <c r="H14" s="144"/>
      <c r="I14" s="41" t="s">
        <v>7</v>
      </c>
    </row>
    <row r="15" spans="1:9" ht="10.5">
      <c r="A15" s="13"/>
      <c r="B15" s="14"/>
      <c r="C15" s="15"/>
      <c r="D15" s="15" t="s">
        <v>10</v>
      </c>
      <c r="E15" s="16" t="s">
        <v>59</v>
      </c>
      <c r="F15" s="16"/>
      <c r="G15" s="16" t="s">
        <v>58</v>
      </c>
      <c r="H15" s="16" t="s">
        <v>58</v>
      </c>
      <c r="I15" s="42" t="s">
        <v>10</v>
      </c>
    </row>
    <row r="16" spans="1:9" ht="10.5">
      <c r="A16" s="13"/>
      <c r="B16" s="14"/>
      <c r="C16" s="15"/>
      <c r="D16" s="15" t="s">
        <v>30</v>
      </c>
      <c r="E16" s="16" t="s">
        <v>60</v>
      </c>
      <c r="F16" s="16"/>
      <c r="G16" s="16"/>
      <c r="H16" s="16"/>
      <c r="I16" s="42" t="s">
        <v>12</v>
      </c>
    </row>
    <row r="17" spans="1:9" ht="10.5">
      <c r="A17" s="13"/>
      <c r="B17" s="14"/>
      <c r="C17" s="15"/>
      <c r="D17" s="15" t="s">
        <v>31</v>
      </c>
      <c r="E17" s="16"/>
      <c r="F17" s="16"/>
      <c r="G17" s="16"/>
      <c r="H17" s="16"/>
      <c r="I17" s="42"/>
    </row>
    <row r="18" spans="1:9" ht="11.25" thickBot="1">
      <c r="A18" s="17"/>
      <c r="B18" s="18"/>
      <c r="C18" s="19"/>
      <c r="D18" s="19"/>
      <c r="E18" s="20"/>
      <c r="F18" s="20" t="s">
        <v>32</v>
      </c>
      <c r="G18" s="20"/>
      <c r="H18" s="20"/>
      <c r="I18" s="43"/>
    </row>
    <row r="19" spans="5:6" ht="9.75" customHeight="1" thickTop="1">
      <c r="E19" s="6"/>
      <c r="F19" s="1"/>
    </row>
    <row r="20" spans="1:9" ht="10.5">
      <c r="A20" s="3">
        <v>40817</v>
      </c>
      <c r="B20" s="21" t="s">
        <v>5</v>
      </c>
      <c r="C20" s="22"/>
      <c r="D20" s="23">
        <v>3150.3</v>
      </c>
      <c r="E20" s="24">
        <v>1</v>
      </c>
      <c r="F20" s="4">
        <f aca="true" t="shared" si="0" ref="F20:F26">D20*E20</f>
        <v>3150.3</v>
      </c>
      <c r="G20" s="45">
        <v>25</v>
      </c>
      <c r="H20" s="45">
        <v>30</v>
      </c>
      <c r="I20" s="4">
        <f aca="true" t="shared" si="1" ref="I20:I26">F20*G20/H20</f>
        <v>2625.25</v>
      </c>
    </row>
    <row r="21" spans="1:9" ht="10.5">
      <c r="A21" s="3">
        <v>40848</v>
      </c>
      <c r="B21" s="21" t="s">
        <v>5</v>
      </c>
      <c r="C21" s="22"/>
      <c r="D21" s="23">
        <f aca="true" t="shared" si="2" ref="D21:D49">F20</f>
        <v>3150.3</v>
      </c>
      <c r="E21" s="24">
        <v>1</v>
      </c>
      <c r="F21" s="4">
        <f t="shared" si="0"/>
        <v>3150.3</v>
      </c>
      <c r="G21" s="45">
        <v>30</v>
      </c>
      <c r="H21" s="45">
        <v>30</v>
      </c>
      <c r="I21" s="4">
        <f t="shared" si="1"/>
        <v>3150.3</v>
      </c>
    </row>
    <row r="22" spans="1:9" ht="10.5">
      <c r="A22" s="3">
        <v>40878</v>
      </c>
      <c r="B22" s="21" t="s">
        <v>5</v>
      </c>
      <c r="C22" s="22"/>
      <c r="D22" s="23">
        <f t="shared" si="2"/>
        <v>3150.3</v>
      </c>
      <c r="E22" s="24">
        <v>1</v>
      </c>
      <c r="F22" s="4">
        <f t="shared" si="0"/>
        <v>3150.3</v>
      </c>
      <c r="G22" s="45">
        <v>30</v>
      </c>
      <c r="H22" s="45">
        <v>30</v>
      </c>
      <c r="I22" s="4">
        <f t="shared" si="1"/>
        <v>3150.3</v>
      </c>
    </row>
    <row r="23" spans="1:9" ht="10.5">
      <c r="A23" s="3">
        <v>40878</v>
      </c>
      <c r="B23" s="21" t="s">
        <v>5</v>
      </c>
      <c r="C23" s="22" t="s">
        <v>76</v>
      </c>
      <c r="D23" s="23">
        <f t="shared" si="2"/>
        <v>3150.3</v>
      </c>
      <c r="E23" s="24">
        <v>1</v>
      </c>
      <c r="F23" s="4">
        <f t="shared" si="0"/>
        <v>3150.3</v>
      </c>
      <c r="G23" s="45">
        <v>3</v>
      </c>
      <c r="H23" s="45">
        <v>12</v>
      </c>
      <c r="I23" s="4">
        <f t="shared" si="1"/>
        <v>787.58</v>
      </c>
    </row>
    <row r="24" spans="1:9" ht="10.5">
      <c r="A24" s="3">
        <v>40909</v>
      </c>
      <c r="B24" s="21" t="s">
        <v>5</v>
      </c>
      <c r="C24" s="22" t="s">
        <v>75</v>
      </c>
      <c r="D24" s="23">
        <f t="shared" si="2"/>
        <v>3150.3</v>
      </c>
      <c r="E24" s="24">
        <v>1.0141</v>
      </c>
      <c r="F24" s="4">
        <f t="shared" si="0"/>
        <v>3194.72</v>
      </c>
      <c r="G24" s="45">
        <v>30</v>
      </c>
      <c r="H24" s="45">
        <v>30</v>
      </c>
      <c r="I24" s="4">
        <f t="shared" si="1"/>
        <v>3194.72</v>
      </c>
    </row>
    <row r="25" spans="1:9" ht="10.5">
      <c r="A25" s="3">
        <v>40940</v>
      </c>
      <c r="B25" s="21" t="s">
        <v>5</v>
      </c>
      <c r="C25" s="22"/>
      <c r="D25" s="23">
        <f t="shared" si="2"/>
        <v>3194.72</v>
      </c>
      <c r="E25" s="24">
        <v>1</v>
      </c>
      <c r="F25" s="4">
        <f t="shared" si="0"/>
        <v>3194.72</v>
      </c>
      <c r="G25" s="45">
        <v>30</v>
      </c>
      <c r="H25" s="45">
        <v>30</v>
      </c>
      <c r="I25" s="4">
        <f t="shared" si="1"/>
        <v>3194.72</v>
      </c>
    </row>
    <row r="26" spans="1:9" ht="10.5">
      <c r="A26" s="3">
        <v>40969</v>
      </c>
      <c r="B26" s="21" t="s">
        <v>5</v>
      </c>
      <c r="C26" s="22"/>
      <c r="D26" s="23">
        <f t="shared" si="2"/>
        <v>3194.72</v>
      </c>
      <c r="E26" s="24">
        <v>1</v>
      </c>
      <c r="F26" s="4">
        <f t="shared" si="0"/>
        <v>3194.72</v>
      </c>
      <c r="G26" s="45">
        <v>30</v>
      </c>
      <c r="H26" s="45">
        <v>30</v>
      </c>
      <c r="I26" s="4">
        <f t="shared" si="1"/>
        <v>3194.72</v>
      </c>
    </row>
    <row r="27" spans="1:9" ht="10.5">
      <c r="A27" s="3">
        <v>41000</v>
      </c>
      <c r="B27" s="21" t="s">
        <v>5</v>
      </c>
      <c r="C27" s="22"/>
      <c r="D27" s="23">
        <f t="shared" si="2"/>
        <v>3194.72</v>
      </c>
      <c r="E27" s="24">
        <v>1</v>
      </c>
      <c r="F27" s="4">
        <f aca="true" t="shared" si="3" ref="F27:F33">D27*E27</f>
        <v>3194.72</v>
      </c>
      <c r="G27" s="45">
        <v>30</v>
      </c>
      <c r="H27" s="45">
        <v>30</v>
      </c>
      <c r="I27" s="4">
        <f aca="true" t="shared" si="4" ref="I27:I33">F27*G27/H27</f>
        <v>3194.72</v>
      </c>
    </row>
    <row r="28" spans="1:9" ht="10.5">
      <c r="A28" s="3">
        <v>41030</v>
      </c>
      <c r="B28" s="21" t="s">
        <v>5</v>
      </c>
      <c r="C28" s="22"/>
      <c r="D28" s="23">
        <f t="shared" si="2"/>
        <v>3194.72</v>
      </c>
      <c r="E28" s="24">
        <v>1</v>
      </c>
      <c r="F28" s="4">
        <f t="shared" si="3"/>
        <v>3194.72</v>
      </c>
      <c r="G28" s="45">
        <v>30</v>
      </c>
      <c r="H28" s="45">
        <v>30</v>
      </c>
      <c r="I28" s="4">
        <f t="shared" si="4"/>
        <v>3194.72</v>
      </c>
    </row>
    <row r="29" spans="1:9" ht="10.5">
      <c r="A29" s="3">
        <v>41061</v>
      </c>
      <c r="B29" s="21" t="s">
        <v>5</v>
      </c>
      <c r="C29" s="22"/>
      <c r="D29" s="23">
        <f t="shared" si="2"/>
        <v>3194.72</v>
      </c>
      <c r="E29" s="24">
        <v>1</v>
      </c>
      <c r="F29" s="4">
        <f t="shared" si="3"/>
        <v>3194.72</v>
      </c>
      <c r="G29" s="45">
        <v>30</v>
      </c>
      <c r="H29" s="45">
        <v>30</v>
      </c>
      <c r="I29" s="4">
        <f t="shared" si="4"/>
        <v>3194.72</v>
      </c>
    </row>
    <row r="30" spans="1:9" ht="10.5">
      <c r="A30" s="3">
        <v>41091</v>
      </c>
      <c r="B30" s="21" t="s">
        <v>5</v>
      </c>
      <c r="C30" s="22"/>
      <c r="D30" s="23">
        <f t="shared" si="2"/>
        <v>3194.72</v>
      </c>
      <c r="E30" s="24">
        <v>1</v>
      </c>
      <c r="F30" s="4">
        <f t="shared" si="3"/>
        <v>3194.72</v>
      </c>
      <c r="G30" s="45">
        <v>30</v>
      </c>
      <c r="H30" s="45">
        <v>30</v>
      </c>
      <c r="I30" s="4">
        <f t="shared" si="4"/>
        <v>3194.72</v>
      </c>
    </row>
    <row r="31" spans="1:9" ht="10.5">
      <c r="A31" s="3">
        <v>41122</v>
      </c>
      <c r="B31" s="21" t="s">
        <v>5</v>
      </c>
      <c r="C31" s="22"/>
      <c r="D31" s="23">
        <f t="shared" si="2"/>
        <v>3194.72</v>
      </c>
      <c r="E31" s="24">
        <v>1</v>
      </c>
      <c r="F31" s="4">
        <f t="shared" si="3"/>
        <v>3194.72</v>
      </c>
      <c r="G31" s="45">
        <v>30</v>
      </c>
      <c r="H31" s="45">
        <v>30</v>
      </c>
      <c r="I31" s="4">
        <f t="shared" si="4"/>
        <v>3194.72</v>
      </c>
    </row>
    <row r="32" spans="1:9" ht="10.5">
      <c r="A32" s="3">
        <v>41122</v>
      </c>
      <c r="B32" s="21" t="s">
        <v>5</v>
      </c>
      <c r="C32" s="22" t="s">
        <v>77</v>
      </c>
      <c r="D32" s="23">
        <f t="shared" si="2"/>
        <v>3194.72</v>
      </c>
      <c r="E32" s="24">
        <v>1</v>
      </c>
      <c r="F32" s="4">
        <f t="shared" si="3"/>
        <v>3194.72</v>
      </c>
      <c r="G32" s="45">
        <v>6</v>
      </c>
      <c r="H32" s="45">
        <v>12</v>
      </c>
      <c r="I32" s="4">
        <f t="shared" si="4"/>
        <v>1597.36</v>
      </c>
    </row>
    <row r="33" spans="1:9" ht="10.5">
      <c r="A33" s="3">
        <v>41153</v>
      </c>
      <c r="B33" s="21" t="s">
        <v>5</v>
      </c>
      <c r="C33" s="22"/>
      <c r="D33" s="23">
        <f t="shared" si="2"/>
        <v>3194.72</v>
      </c>
      <c r="E33" s="24">
        <v>1</v>
      </c>
      <c r="F33" s="4">
        <f t="shared" si="3"/>
        <v>3194.72</v>
      </c>
      <c r="G33" s="45">
        <v>30</v>
      </c>
      <c r="H33" s="45">
        <v>30</v>
      </c>
      <c r="I33" s="4">
        <f t="shared" si="4"/>
        <v>3194.72</v>
      </c>
    </row>
    <row r="34" spans="1:9" ht="10.5">
      <c r="A34" s="3">
        <v>41183</v>
      </c>
      <c r="B34" s="21" t="s">
        <v>5</v>
      </c>
      <c r="C34" s="22"/>
      <c r="D34" s="23">
        <f t="shared" si="2"/>
        <v>3194.72</v>
      </c>
      <c r="E34" s="24">
        <v>1</v>
      </c>
      <c r="F34" s="4">
        <f aca="true" t="shared" si="5" ref="F34:F39">D34*E34</f>
        <v>3194.72</v>
      </c>
      <c r="G34" s="45">
        <v>30</v>
      </c>
      <c r="H34" s="45">
        <v>30</v>
      </c>
      <c r="I34" s="4">
        <f aca="true" t="shared" si="6" ref="I34:I39">F34*G34/H34</f>
        <v>3194.72</v>
      </c>
    </row>
    <row r="35" spans="1:9" ht="10.5">
      <c r="A35" s="3">
        <v>41214</v>
      </c>
      <c r="B35" s="21" t="s">
        <v>5</v>
      </c>
      <c r="C35" s="22"/>
      <c r="D35" s="23">
        <f t="shared" si="2"/>
        <v>3194.72</v>
      </c>
      <c r="E35" s="24">
        <v>1</v>
      </c>
      <c r="F35" s="4">
        <f t="shared" si="5"/>
        <v>3194.72</v>
      </c>
      <c r="G35" s="45">
        <v>30</v>
      </c>
      <c r="H35" s="45">
        <v>30</v>
      </c>
      <c r="I35" s="4">
        <f t="shared" si="6"/>
        <v>3194.72</v>
      </c>
    </row>
    <row r="36" spans="1:9" ht="10.5">
      <c r="A36" s="3">
        <v>41244</v>
      </c>
      <c r="B36" s="21" t="s">
        <v>5</v>
      </c>
      <c r="C36" s="22"/>
      <c r="D36" s="23">
        <f t="shared" si="2"/>
        <v>3194.72</v>
      </c>
      <c r="E36" s="24">
        <v>1</v>
      </c>
      <c r="F36" s="4">
        <f t="shared" si="5"/>
        <v>3194.72</v>
      </c>
      <c r="G36" s="45">
        <v>30</v>
      </c>
      <c r="H36" s="45">
        <v>30</v>
      </c>
      <c r="I36" s="4">
        <f t="shared" si="6"/>
        <v>3194.72</v>
      </c>
    </row>
    <row r="37" spans="1:9" ht="10.5">
      <c r="A37" s="3">
        <v>41244</v>
      </c>
      <c r="B37" s="21" t="s">
        <v>5</v>
      </c>
      <c r="C37" s="22" t="s">
        <v>78</v>
      </c>
      <c r="D37" s="23">
        <f t="shared" si="2"/>
        <v>3194.72</v>
      </c>
      <c r="E37" s="24">
        <v>1</v>
      </c>
      <c r="F37" s="4">
        <f t="shared" si="5"/>
        <v>3194.72</v>
      </c>
      <c r="G37" s="45">
        <v>6</v>
      </c>
      <c r="H37" s="45">
        <v>12</v>
      </c>
      <c r="I37" s="4">
        <f t="shared" si="6"/>
        <v>1597.36</v>
      </c>
    </row>
    <row r="38" spans="1:9" ht="10.5">
      <c r="A38" s="3">
        <v>41275</v>
      </c>
      <c r="B38" s="21" t="s">
        <v>5</v>
      </c>
      <c r="C38" s="22" t="s">
        <v>33</v>
      </c>
      <c r="D38" s="23">
        <f t="shared" si="2"/>
        <v>3194.72</v>
      </c>
      <c r="E38" s="24">
        <v>1.062</v>
      </c>
      <c r="F38" s="4">
        <f>D38*E38</f>
        <v>3392.79</v>
      </c>
      <c r="G38" s="45">
        <v>30</v>
      </c>
      <c r="H38" s="45">
        <v>30</v>
      </c>
      <c r="I38" s="4">
        <f t="shared" si="6"/>
        <v>3392.79</v>
      </c>
    </row>
    <row r="39" spans="1:9" ht="10.5">
      <c r="A39" s="3">
        <v>41306</v>
      </c>
      <c r="B39" s="21" t="s">
        <v>5</v>
      </c>
      <c r="C39" s="22"/>
      <c r="D39" s="23">
        <f t="shared" si="2"/>
        <v>3392.79</v>
      </c>
      <c r="E39" s="24">
        <v>1</v>
      </c>
      <c r="F39" s="4">
        <f t="shared" si="5"/>
        <v>3392.79</v>
      </c>
      <c r="G39" s="45">
        <v>30</v>
      </c>
      <c r="H39" s="45">
        <v>30</v>
      </c>
      <c r="I39" s="4">
        <f t="shared" si="6"/>
        <v>3392.79</v>
      </c>
    </row>
    <row r="40" spans="1:9" ht="10.5">
      <c r="A40" s="3">
        <v>41334</v>
      </c>
      <c r="B40" s="21" t="s">
        <v>5</v>
      </c>
      <c r="C40" s="22"/>
      <c r="D40" s="23">
        <f t="shared" si="2"/>
        <v>3392.79</v>
      </c>
      <c r="E40" s="24">
        <v>1</v>
      </c>
      <c r="F40" s="4">
        <f aca="true" t="shared" si="7" ref="F40:F49">D40*E40</f>
        <v>3392.79</v>
      </c>
      <c r="G40" s="45">
        <v>30</v>
      </c>
      <c r="H40" s="45">
        <v>30</v>
      </c>
      <c r="I40" s="4">
        <f aca="true" t="shared" si="8" ref="I40:I49">F40*G40/H40</f>
        <v>3392.79</v>
      </c>
    </row>
    <row r="41" spans="1:9" ht="10.5">
      <c r="A41" s="3">
        <v>41365</v>
      </c>
      <c r="B41" s="21" t="s">
        <v>5</v>
      </c>
      <c r="C41" s="22"/>
      <c r="D41" s="23">
        <f t="shared" si="2"/>
        <v>3392.79</v>
      </c>
      <c r="E41" s="24">
        <v>1</v>
      </c>
      <c r="F41" s="4">
        <f t="shared" si="7"/>
        <v>3392.79</v>
      </c>
      <c r="G41" s="45">
        <v>30</v>
      </c>
      <c r="H41" s="45">
        <v>30</v>
      </c>
      <c r="I41" s="4">
        <f t="shared" si="8"/>
        <v>3392.79</v>
      </c>
    </row>
    <row r="42" spans="1:9" ht="10.5">
      <c r="A42" s="3">
        <v>41395</v>
      </c>
      <c r="B42" s="21" t="s">
        <v>5</v>
      </c>
      <c r="C42" s="22"/>
      <c r="D42" s="23">
        <f t="shared" si="2"/>
        <v>3392.79</v>
      </c>
      <c r="E42" s="24">
        <v>1</v>
      </c>
      <c r="F42" s="4">
        <f t="shared" si="7"/>
        <v>3392.79</v>
      </c>
      <c r="G42" s="45">
        <v>30</v>
      </c>
      <c r="H42" s="45">
        <v>30</v>
      </c>
      <c r="I42" s="4">
        <f t="shared" si="8"/>
        <v>3392.79</v>
      </c>
    </row>
    <row r="43" spans="1:9" ht="10.5">
      <c r="A43" s="3">
        <v>41426</v>
      </c>
      <c r="B43" s="21" t="s">
        <v>5</v>
      </c>
      <c r="C43" s="22"/>
      <c r="D43" s="23">
        <f t="shared" si="2"/>
        <v>3392.79</v>
      </c>
      <c r="E43" s="24">
        <v>1</v>
      </c>
      <c r="F43" s="4">
        <f t="shared" si="7"/>
        <v>3392.79</v>
      </c>
      <c r="G43" s="45">
        <v>30</v>
      </c>
      <c r="H43" s="45">
        <v>30</v>
      </c>
      <c r="I43" s="4">
        <f t="shared" si="8"/>
        <v>3392.79</v>
      </c>
    </row>
    <row r="44" spans="1:9" ht="10.5">
      <c r="A44" s="3">
        <v>41456</v>
      </c>
      <c r="B44" s="21" t="s">
        <v>5</v>
      </c>
      <c r="C44" s="22"/>
      <c r="D44" s="23">
        <f t="shared" si="2"/>
        <v>3392.79</v>
      </c>
      <c r="E44" s="24">
        <v>1</v>
      </c>
      <c r="F44" s="4">
        <f t="shared" si="7"/>
        <v>3392.79</v>
      </c>
      <c r="G44" s="45">
        <v>30</v>
      </c>
      <c r="H44" s="45">
        <v>30</v>
      </c>
      <c r="I44" s="4">
        <f t="shared" si="8"/>
        <v>3392.79</v>
      </c>
    </row>
    <row r="45" spans="1:9" ht="10.5">
      <c r="A45" s="3">
        <v>41487</v>
      </c>
      <c r="B45" s="21" t="s">
        <v>5</v>
      </c>
      <c r="C45" s="22"/>
      <c r="D45" s="23">
        <f t="shared" si="2"/>
        <v>3392.79</v>
      </c>
      <c r="E45" s="24">
        <v>1</v>
      </c>
      <c r="F45" s="4">
        <f t="shared" si="7"/>
        <v>3392.79</v>
      </c>
      <c r="G45" s="45">
        <v>30</v>
      </c>
      <c r="H45" s="45">
        <v>30</v>
      </c>
      <c r="I45" s="4">
        <f t="shared" si="8"/>
        <v>3392.79</v>
      </c>
    </row>
    <row r="46" spans="1:9" ht="10.5">
      <c r="A46" s="3">
        <v>41487</v>
      </c>
      <c r="B46" s="21" t="s">
        <v>5</v>
      </c>
      <c r="C46" s="22" t="s">
        <v>79</v>
      </c>
      <c r="D46" s="23">
        <f t="shared" si="2"/>
        <v>3392.79</v>
      </c>
      <c r="E46" s="24">
        <v>1</v>
      </c>
      <c r="F46" s="4">
        <f t="shared" si="7"/>
        <v>3392.79</v>
      </c>
      <c r="G46" s="45">
        <v>6</v>
      </c>
      <c r="H46" s="45">
        <v>12</v>
      </c>
      <c r="I46" s="4">
        <f t="shared" si="8"/>
        <v>1696.4</v>
      </c>
    </row>
    <row r="47" spans="1:9" ht="10.5">
      <c r="A47" s="3">
        <v>41518</v>
      </c>
      <c r="B47" s="21" t="s">
        <v>5</v>
      </c>
      <c r="C47" s="22"/>
      <c r="D47" s="23">
        <f t="shared" si="2"/>
        <v>3392.79</v>
      </c>
      <c r="E47" s="24">
        <v>1</v>
      </c>
      <c r="F47" s="4">
        <f t="shared" si="7"/>
        <v>3392.79</v>
      </c>
      <c r="G47" s="45">
        <v>30</v>
      </c>
      <c r="H47" s="45">
        <v>30</v>
      </c>
      <c r="I47" s="4">
        <f t="shared" si="8"/>
        <v>3392.79</v>
      </c>
    </row>
    <row r="48" spans="1:9" ht="10.5">
      <c r="A48" s="3">
        <v>41548</v>
      </c>
      <c r="B48" s="21" t="s">
        <v>5</v>
      </c>
      <c r="C48" s="22"/>
      <c r="D48" s="23">
        <f t="shared" si="2"/>
        <v>3392.79</v>
      </c>
      <c r="E48" s="24">
        <v>1</v>
      </c>
      <c r="F48" s="4">
        <f t="shared" si="7"/>
        <v>3392.79</v>
      </c>
      <c r="G48" s="45">
        <v>30</v>
      </c>
      <c r="H48" s="45">
        <v>30</v>
      </c>
      <c r="I48" s="4">
        <f t="shared" si="8"/>
        <v>3392.79</v>
      </c>
    </row>
    <row r="49" spans="1:9" ht="10.5">
      <c r="A49" s="3">
        <v>41579</v>
      </c>
      <c r="B49" s="21" t="s">
        <v>5</v>
      </c>
      <c r="C49" s="22"/>
      <c r="D49" s="23">
        <f t="shared" si="2"/>
        <v>3392.79</v>
      </c>
      <c r="E49" s="24">
        <v>1</v>
      </c>
      <c r="F49" s="4">
        <f t="shared" si="7"/>
        <v>3392.79</v>
      </c>
      <c r="G49" s="45">
        <v>30</v>
      </c>
      <c r="H49" s="45">
        <v>30</v>
      </c>
      <c r="I49" s="4">
        <f t="shared" si="8"/>
        <v>3392.79</v>
      </c>
    </row>
    <row r="50" spans="1:9" ht="10.5">
      <c r="A50" s="3">
        <v>41609</v>
      </c>
      <c r="B50" s="21" t="s">
        <v>5</v>
      </c>
      <c r="C50" s="22"/>
      <c r="D50" s="23">
        <f aca="true" t="shared" si="9" ref="D50:D68">F49</f>
        <v>3392.79</v>
      </c>
      <c r="E50" s="24">
        <v>1</v>
      </c>
      <c r="F50" s="4">
        <f aca="true" t="shared" si="10" ref="F50:F55">D50*E50</f>
        <v>3392.79</v>
      </c>
      <c r="G50" s="45">
        <v>30</v>
      </c>
      <c r="H50" s="45">
        <v>30</v>
      </c>
      <c r="I50" s="4">
        <f aca="true" t="shared" si="11" ref="I50:I55">F50*G50/H50</f>
        <v>3392.79</v>
      </c>
    </row>
    <row r="51" spans="1:9" ht="10.5">
      <c r="A51" s="3">
        <v>41609</v>
      </c>
      <c r="B51" s="21" t="s">
        <v>5</v>
      </c>
      <c r="C51" s="22" t="s">
        <v>80</v>
      </c>
      <c r="D51" s="23">
        <f t="shared" si="9"/>
        <v>3392.79</v>
      </c>
      <c r="E51" s="24">
        <v>1</v>
      </c>
      <c r="F51" s="4">
        <f t="shared" si="10"/>
        <v>3392.79</v>
      </c>
      <c r="G51" s="45">
        <v>6</v>
      </c>
      <c r="H51" s="45">
        <v>12</v>
      </c>
      <c r="I51" s="4">
        <f t="shared" si="11"/>
        <v>1696.4</v>
      </c>
    </row>
    <row r="52" spans="1:9" ht="10.5">
      <c r="A52" s="3">
        <v>41640</v>
      </c>
      <c r="B52" s="21" t="s">
        <v>5</v>
      </c>
      <c r="C52" s="22" t="s">
        <v>34</v>
      </c>
      <c r="D52" s="23">
        <f t="shared" si="9"/>
        <v>3392.79</v>
      </c>
      <c r="E52" s="24">
        <v>1.0556</v>
      </c>
      <c r="F52" s="4">
        <f>D52*E52</f>
        <v>3581.43</v>
      </c>
      <c r="G52" s="45">
        <v>30</v>
      </c>
      <c r="H52" s="45">
        <v>30</v>
      </c>
      <c r="I52" s="4">
        <f t="shared" si="11"/>
        <v>3581.43</v>
      </c>
    </row>
    <row r="53" spans="1:9" ht="10.5">
      <c r="A53" s="3">
        <v>41671</v>
      </c>
      <c r="B53" s="21" t="s">
        <v>5</v>
      </c>
      <c r="C53" s="22"/>
      <c r="D53" s="23">
        <f t="shared" si="9"/>
        <v>3581.43</v>
      </c>
      <c r="E53" s="24">
        <v>1</v>
      </c>
      <c r="F53" s="4">
        <f t="shared" si="10"/>
        <v>3581.43</v>
      </c>
      <c r="G53" s="45">
        <v>30</v>
      </c>
      <c r="H53" s="45">
        <v>30</v>
      </c>
      <c r="I53" s="4">
        <f t="shared" si="11"/>
        <v>3581.43</v>
      </c>
    </row>
    <row r="54" spans="1:9" ht="10.5">
      <c r="A54" s="3">
        <v>41699</v>
      </c>
      <c r="B54" s="21" t="s">
        <v>5</v>
      </c>
      <c r="C54" s="22"/>
      <c r="D54" s="23">
        <f t="shared" si="9"/>
        <v>3581.43</v>
      </c>
      <c r="E54" s="24">
        <v>1</v>
      </c>
      <c r="F54" s="4">
        <f t="shared" si="10"/>
        <v>3581.43</v>
      </c>
      <c r="G54" s="45">
        <v>30</v>
      </c>
      <c r="H54" s="45">
        <v>30</v>
      </c>
      <c r="I54" s="4">
        <f t="shared" si="11"/>
        <v>3581.43</v>
      </c>
    </row>
    <row r="55" spans="1:9" ht="10.5">
      <c r="A55" s="3">
        <v>41730</v>
      </c>
      <c r="B55" s="21" t="s">
        <v>5</v>
      </c>
      <c r="C55" s="22"/>
      <c r="D55" s="23">
        <f t="shared" si="9"/>
        <v>3581.43</v>
      </c>
      <c r="E55" s="24">
        <v>1</v>
      </c>
      <c r="F55" s="4">
        <f t="shared" si="10"/>
        <v>3581.43</v>
      </c>
      <c r="G55" s="45">
        <v>30</v>
      </c>
      <c r="H55" s="45">
        <v>30</v>
      </c>
      <c r="I55" s="4">
        <f t="shared" si="11"/>
        <v>3581.43</v>
      </c>
    </row>
    <row r="56" spans="1:9" ht="10.5">
      <c r="A56" s="3">
        <v>41760</v>
      </c>
      <c r="B56" s="21" t="s">
        <v>5</v>
      </c>
      <c r="C56" s="22"/>
      <c r="D56" s="23">
        <f t="shared" si="9"/>
        <v>3581.43</v>
      </c>
      <c r="E56" s="24">
        <v>1</v>
      </c>
      <c r="F56" s="4">
        <f aca="true" t="shared" si="12" ref="F56:F61">D56*E56</f>
        <v>3581.43</v>
      </c>
      <c r="G56" s="45">
        <v>30</v>
      </c>
      <c r="H56" s="45">
        <v>30</v>
      </c>
      <c r="I56" s="4">
        <f aca="true" t="shared" si="13" ref="I56:I61">F56*G56/H56</f>
        <v>3581.43</v>
      </c>
    </row>
    <row r="57" spans="1:9" ht="10.5">
      <c r="A57" s="3">
        <v>41791</v>
      </c>
      <c r="B57" s="21" t="s">
        <v>5</v>
      </c>
      <c r="C57" s="22"/>
      <c r="D57" s="23">
        <f t="shared" si="9"/>
        <v>3581.43</v>
      </c>
      <c r="E57" s="24">
        <v>1</v>
      </c>
      <c r="F57" s="4">
        <f t="shared" si="12"/>
        <v>3581.43</v>
      </c>
      <c r="G57" s="45">
        <v>30</v>
      </c>
      <c r="H57" s="45">
        <v>30</v>
      </c>
      <c r="I57" s="4">
        <f t="shared" si="13"/>
        <v>3581.43</v>
      </c>
    </row>
    <row r="58" spans="1:9" ht="10.5">
      <c r="A58" s="3">
        <v>41821</v>
      </c>
      <c r="B58" s="21" t="s">
        <v>5</v>
      </c>
      <c r="C58" s="22"/>
      <c r="D58" s="23">
        <f t="shared" si="9"/>
        <v>3581.43</v>
      </c>
      <c r="E58" s="24">
        <v>1</v>
      </c>
      <c r="F58" s="4">
        <f t="shared" si="12"/>
        <v>3581.43</v>
      </c>
      <c r="G58" s="45">
        <v>30</v>
      </c>
      <c r="H58" s="45">
        <v>30</v>
      </c>
      <c r="I58" s="4">
        <f t="shared" si="13"/>
        <v>3581.43</v>
      </c>
    </row>
    <row r="59" spans="1:9" ht="10.5">
      <c r="A59" s="3">
        <v>41852</v>
      </c>
      <c r="B59" s="21" t="s">
        <v>5</v>
      </c>
      <c r="C59" s="22"/>
      <c r="D59" s="23">
        <f t="shared" si="9"/>
        <v>3581.43</v>
      </c>
      <c r="E59" s="24">
        <v>1</v>
      </c>
      <c r="F59" s="4">
        <f t="shared" si="12"/>
        <v>3581.43</v>
      </c>
      <c r="G59" s="45">
        <v>30</v>
      </c>
      <c r="H59" s="45">
        <v>30</v>
      </c>
      <c r="I59" s="4">
        <f t="shared" si="13"/>
        <v>3581.43</v>
      </c>
    </row>
    <row r="60" spans="1:9" ht="10.5">
      <c r="A60" s="3">
        <v>41852</v>
      </c>
      <c r="B60" s="21" t="s">
        <v>5</v>
      </c>
      <c r="C60" s="22" t="s">
        <v>81</v>
      </c>
      <c r="D60" s="23">
        <f t="shared" si="9"/>
        <v>3581.43</v>
      </c>
      <c r="E60" s="24">
        <v>1</v>
      </c>
      <c r="F60" s="4">
        <f t="shared" si="12"/>
        <v>3581.43</v>
      </c>
      <c r="G60" s="45">
        <v>6</v>
      </c>
      <c r="H60" s="45">
        <v>12</v>
      </c>
      <c r="I60" s="4">
        <f t="shared" si="13"/>
        <v>1790.72</v>
      </c>
    </row>
    <row r="61" spans="1:9" ht="10.5">
      <c r="A61" s="3">
        <v>41883</v>
      </c>
      <c r="B61" s="21" t="s">
        <v>5</v>
      </c>
      <c r="C61" s="22"/>
      <c r="D61" s="23">
        <f t="shared" si="9"/>
        <v>3581.43</v>
      </c>
      <c r="E61" s="24">
        <v>1</v>
      </c>
      <c r="F61" s="4">
        <f t="shared" si="12"/>
        <v>3581.43</v>
      </c>
      <c r="G61" s="45">
        <v>30</v>
      </c>
      <c r="H61" s="45">
        <v>30</v>
      </c>
      <c r="I61" s="4">
        <f t="shared" si="13"/>
        <v>3581.43</v>
      </c>
    </row>
    <row r="62" spans="1:9" ht="10.5">
      <c r="A62" s="3">
        <v>41913</v>
      </c>
      <c r="B62" s="21" t="s">
        <v>5</v>
      </c>
      <c r="C62" s="22"/>
      <c r="D62" s="23">
        <f t="shared" si="9"/>
        <v>3581.43</v>
      </c>
      <c r="E62" s="24">
        <v>1</v>
      </c>
      <c r="F62" s="4">
        <f aca="true" t="shared" si="14" ref="F62:F67">D62*E62</f>
        <v>3581.43</v>
      </c>
      <c r="G62" s="45">
        <v>30</v>
      </c>
      <c r="H62" s="45">
        <v>30</v>
      </c>
      <c r="I62" s="4">
        <f aca="true" t="shared" si="15" ref="I62:I67">F62*G62/H62</f>
        <v>3581.43</v>
      </c>
    </row>
    <row r="63" spans="1:9" ht="10.5">
      <c r="A63" s="3">
        <v>41944</v>
      </c>
      <c r="B63" s="21" t="s">
        <v>5</v>
      </c>
      <c r="C63" s="22"/>
      <c r="D63" s="23">
        <f t="shared" si="9"/>
        <v>3581.43</v>
      </c>
      <c r="E63" s="24">
        <v>1</v>
      </c>
      <c r="F63" s="4">
        <f t="shared" si="14"/>
        <v>3581.43</v>
      </c>
      <c r="G63" s="45">
        <v>30</v>
      </c>
      <c r="H63" s="45">
        <v>30</v>
      </c>
      <c r="I63" s="4">
        <f t="shared" si="15"/>
        <v>3581.43</v>
      </c>
    </row>
    <row r="64" spans="1:9" ht="10.5">
      <c r="A64" s="3">
        <v>41974</v>
      </c>
      <c r="B64" s="21" t="s">
        <v>5</v>
      </c>
      <c r="C64" s="22"/>
      <c r="D64" s="23">
        <f t="shared" si="9"/>
        <v>3581.43</v>
      </c>
      <c r="E64" s="24">
        <v>1</v>
      </c>
      <c r="F64" s="4">
        <f t="shared" si="14"/>
        <v>3581.43</v>
      </c>
      <c r="G64" s="45">
        <v>30</v>
      </c>
      <c r="H64" s="45">
        <v>30</v>
      </c>
      <c r="I64" s="4">
        <f t="shared" si="15"/>
        <v>3581.43</v>
      </c>
    </row>
    <row r="65" spans="1:9" ht="10.5">
      <c r="A65" s="3">
        <v>41974</v>
      </c>
      <c r="B65" s="21" t="s">
        <v>5</v>
      </c>
      <c r="C65" s="22" t="s">
        <v>82</v>
      </c>
      <c r="D65" s="23">
        <f t="shared" si="9"/>
        <v>3581.43</v>
      </c>
      <c r="E65" s="24">
        <v>1</v>
      </c>
      <c r="F65" s="4">
        <f t="shared" si="14"/>
        <v>3581.43</v>
      </c>
      <c r="G65" s="45">
        <v>6</v>
      </c>
      <c r="H65" s="45">
        <v>12</v>
      </c>
      <c r="I65" s="4">
        <f t="shared" si="15"/>
        <v>1790.72</v>
      </c>
    </row>
    <row r="66" spans="1:9" ht="10.5">
      <c r="A66" s="3">
        <v>42005</v>
      </c>
      <c r="B66" s="21" t="s">
        <v>5</v>
      </c>
      <c r="C66" s="22" t="s">
        <v>57</v>
      </c>
      <c r="D66" s="23">
        <f t="shared" si="9"/>
        <v>3581.43</v>
      </c>
      <c r="E66" s="24">
        <v>1.0623</v>
      </c>
      <c r="F66" s="4">
        <f>D66*E66</f>
        <v>3804.55</v>
      </c>
      <c r="G66" s="45">
        <v>30</v>
      </c>
      <c r="H66" s="45">
        <v>30</v>
      </c>
      <c r="I66" s="4">
        <f t="shared" si="15"/>
        <v>3804.55</v>
      </c>
    </row>
    <row r="67" spans="1:9" ht="10.5">
      <c r="A67" s="3">
        <v>42036</v>
      </c>
      <c r="B67" s="21" t="s">
        <v>5</v>
      </c>
      <c r="C67" s="22"/>
      <c r="D67" s="23">
        <f t="shared" si="9"/>
        <v>3804.55</v>
      </c>
      <c r="E67" s="24">
        <v>1</v>
      </c>
      <c r="F67" s="4">
        <f t="shared" si="14"/>
        <v>3804.55</v>
      </c>
      <c r="G67" s="45">
        <v>30</v>
      </c>
      <c r="H67" s="45">
        <v>30</v>
      </c>
      <c r="I67" s="4">
        <f t="shared" si="15"/>
        <v>3804.55</v>
      </c>
    </row>
    <row r="68" spans="1:9" ht="10.5">
      <c r="A68" s="3">
        <v>42064</v>
      </c>
      <c r="B68" s="21" t="s">
        <v>5</v>
      </c>
      <c r="C68" s="22"/>
      <c r="D68" s="23">
        <f t="shared" si="9"/>
        <v>3804.55</v>
      </c>
      <c r="E68" s="24">
        <v>1</v>
      </c>
      <c r="F68" s="4">
        <f>D68*E68</f>
        <v>3804.55</v>
      </c>
      <c r="G68" s="45">
        <v>30</v>
      </c>
      <c r="H68" s="45">
        <v>30</v>
      </c>
      <c r="I68" s="4">
        <f>F68*G68/H68</f>
        <v>3804.55</v>
      </c>
    </row>
    <row r="70" ht="10.5">
      <c r="I70" s="101">
        <f>SUM(I20:I68)</f>
        <v>153323.32</v>
      </c>
    </row>
    <row r="74" spans="3:9" ht="10.5">
      <c r="C74" s="146"/>
      <c r="D74" s="146"/>
      <c r="E74" s="146"/>
      <c r="F74" s="147"/>
      <c r="G74" s="146"/>
      <c r="H74" s="146"/>
      <c r="I74" s="146"/>
    </row>
    <row r="75" spans="3:9" ht="10.5">
      <c r="C75" s="146"/>
      <c r="D75" s="146" t="s">
        <v>100</v>
      </c>
      <c r="E75" s="146"/>
      <c r="F75" s="147"/>
      <c r="G75" s="146"/>
      <c r="H75" s="146"/>
      <c r="I75" s="146"/>
    </row>
    <row r="76" spans="3:9" ht="12.75">
      <c r="C76" s="146"/>
      <c r="D76" s="148" t="s">
        <v>101</v>
      </c>
      <c r="E76" s="146"/>
      <c r="F76" s="147"/>
      <c r="G76" s="146"/>
      <c r="H76" s="146"/>
      <c r="I76" s="146"/>
    </row>
    <row r="77" spans="3:9" ht="10.5">
      <c r="C77" s="146"/>
      <c r="D77" s="146"/>
      <c r="E77" s="146"/>
      <c r="F77" s="147"/>
      <c r="G77" s="146"/>
      <c r="H77" s="146"/>
      <c r="I77" s="146"/>
    </row>
    <row r="78" spans="4:8" ht="10.5">
      <c r="D78" s="146"/>
      <c r="E78" s="146"/>
      <c r="F78" s="147"/>
      <c r="G78" s="146"/>
      <c r="H78" s="146"/>
    </row>
  </sheetData>
  <sheetProtection/>
  <mergeCells count="1">
    <mergeCell ref="G14:H14"/>
  </mergeCells>
  <hyperlinks>
    <hyperlink ref="D76" r:id="rId1" display="www.sentença.com.br"/>
  </hyperlinks>
  <printOptions/>
  <pageMargins left="0.7874015748031497" right="0.5118110236220472" top="0.7874015748031497" bottom="0.7874015748031497" header="0.31496062992125984" footer="0.03937007874015748"/>
  <pageSetup horizontalDpi="120" verticalDpi="120" orientation="portrait" paperSize="9" r:id="rId2"/>
  <headerFooter alignWithMargins="0">
    <oddHeader>&amp;R
&amp;"Tahoma,Normal"&amp;8Anexo: 01
Folha: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89"/>
  <sheetViews>
    <sheetView showGridLines="0" workbookViewId="0" topLeftCell="A64">
      <selection activeCell="D87" sqref="D87:G89"/>
    </sheetView>
  </sheetViews>
  <sheetFormatPr defaultColWidth="11.421875" defaultRowHeight="12.75"/>
  <cols>
    <col min="1" max="1" width="8.421875" style="1" customWidth="1"/>
    <col min="2" max="2" width="13.140625" style="1" customWidth="1"/>
    <col min="3" max="3" width="12.00390625" style="1" customWidth="1"/>
    <col min="4" max="4" width="11.57421875" style="1" customWidth="1"/>
    <col min="5" max="5" width="10.7109375" style="1" customWidth="1"/>
    <col min="6" max="6" width="11.28125" style="1" customWidth="1"/>
    <col min="7" max="7" width="14.28125" style="1" customWidth="1"/>
    <col min="8" max="8" width="7.00390625" style="1" customWidth="1"/>
    <col min="9" max="9" width="3.8515625" style="1" customWidth="1"/>
    <col min="10" max="10" width="1.7109375" style="1" customWidth="1"/>
    <col min="11" max="16384" width="11.421875" style="1" customWidth="1"/>
  </cols>
  <sheetData>
    <row r="2" ht="10.5">
      <c r="A2" s="44"/>
    </row>
    <row r="3" ht="12" customHeight="1"/>
    <row r="4" spans="1:6" ht="10.5">
      <c r="A4" s="2" t="s">
        <v>67</v>
      </c>
      <c r="B4" s="2"/>
      <c r="C4" s="2"/>
      <c r="D4" s="2"/>
      <c r="E4" s="2"/>
      <c r="F4" s="2"/>
    </row>
    <row r="5" spans="1:6" ht="12" customHeight="1">
      <c r="A5" s="2"/>
      <c r="B5" s="2"/>
      <c r="C5" s="2"/>
      <c r="D5" s="2"/>
      <c r="E5" s="2"/>
      <c r="F5" s="2"/>
    </row>
    <row r="6" spans="1:5" ht="10.5">
      <c r="A6" s="1" t="s">
        <v>97</v>
      </c>
      <c r="E6" s="26"/>
    </row>
    <row r="7" spans="1:5" ht="10.5">
      <c r="A7" s="1" t="s">
        <v>98</v>
      </c>
      <c r="E7" s="26"/>
    </row>
    <row r="8" spans="1:5" ht="10.5">
      <c r="A8" s="1" t="s">
        <v>99</v>
      </c>
      <c r="E8" s="26"/>
    </row>
    <row r="9" spans="1:5" ht="10.5">
      <c r="A9" s="1" t="s">
        <v>84</v>
      </c>
      <c r="D9" s="122"/>
      <c r="E9" s="26"/>
    </row>
    <row r="10" ht="11.25" customHeight="1" thickBot="1"/>
    <row r="11" spans="1:7" s="102" customFormat="1" ht="12.75" customHeight="1" thickBot="1" thickTop="1">
      <c r="A11" s="97" t="s">
        <v>0</v>
      </c>
      <c r="B11" s="97" t="s">
        <v>1</v>
      </c>
      <c r="C11" s="129" t="s">
        <v>2</v>
      </c>
      <c r="D11" s="129" t="s">
        <v>3</v>
      </c>
      <c r="E11" s="129" t="s">
        <v>14</v>
      </c>
      <c r="F11" s="129" t="s">
        <v>15</v>
      </c>
      <c r="G11" s="129" t="s">
        <v>16</v>
      </c>
    </row>
    <row r="12" ht="8.25" customHeight="1" thickBot="1" thickTop="1"/>
    <row r="13" spans="1:7" ht="11.25" thickTop="1">
      <c r="A13" s="27" t="s">
        <v>4</v>
      </c>
      <c r="B13" s="28" t="s">
        <v>91</v>
      </c>
      <c r="C13" s="28" t="s">
        <v>17</v>
      </c>
      <c r="D13" s="28" t="s">
        <v>18</v>
      </c>
      <c r="E13" s="29" t="s">
        <v>40</v>
      </c>
      <c r="F13" s="28" t="s">
        <v>42</v>
      </c>
      <c r="G13" s="30" t="s">
        <v>18</v>
      </c>
    </row>
    <row r="14" spans="1:7" ht="10.5">
      <c r="A14" s="31"/>
      <c r="B14" s="32" t="s">
        <v>21</v>
      </c>
      <c r="C14" s="32" t="s">
        <v>19</v>
      </c>
      <c r="D14" s="32" t="s">
        <v>17</v>
      </c>
      <c r="E14" s="33" t="s">
        <v>41</v>
      </c>
      <c r="F14" s="32" t="s">
        <v>20</v>
      </c>
      <c r="G14" s="34" t="s">
        <v>17</v>
      </c>
    </row>
    <row r="15" spans="1:7" ht="10.5">
      <c r="A15" s="31"/>
      <c r="B15" s="32" t="s">
        <v>38</v>
      </c>
      <c r="C15" s="32" t="s">
        <v>22</v>
      </c>
      <c r="D15" s="32" t="s">
        <v>19</v>
      </c>
      <c r="E15" s="33" t="s">
        <v>37</v>
      </c>
      <c r="F15" s="32" t="s">
        <v>13</v>
      </c>
      <c r="G15" s="34" t="s">
        <v>23</v>
      </c>
    </row>
    <row r="16" spans="1:7" ht="10.5">
      <c r="A16" s="31"/>
      <c r="B16" s="32" t="s">
        <v>39</v>
      </c>
      <c r="C16" s="32" t="s">
        <v>24</v>
      </c>
      <c r="D16" s="32" t="s">
        <v>25</v>
      </c>
      <c r="E16" s="33" t="s">
        <v>36</v>
      </c>
      <c r="F16" s="32"/>
      <c r="G16" s="34" t="s">
        <v>61</v>
      </c>
    </row>
    <row r="17" spans="1:7" ht="10.5">
      <c r="A17" s="31"/>
      <c r="B17" s="32" t="s">
        <v>12</v>
      </c>
      <c r="C17" s="32" t="s">
        <v>35</v>
      </c>
      <c r="D17" s="49">
        <v>42217</v>
      </c>
      <c r="E17" s="48">
        <v>40987</v>
      </c>
      <c r="F17" s="32"/>
      <c r="G17" s="91">
        <v>42217</v>
      </c>
    </row>
    <row r="18" spans="1:7" ht="11.25" thickBot="1">
      <c r="A18" s="35"/>
      <c r="B18" s="36"/>
      <c r="C18" s="36"/>
      <c r="D18" s="37" t="s">
        <v>88</v>
      </c>
      <c r="E18" s="36" t="s">
        <v>87</v>
      </c>
      <c r="F18" s="37" t="s">
        <v>89</v>
      </c>
      <c r="G18" s="38" t="s">
        <v>90</v>
      </c>
    </row>
    <row r="19" spans="1:16" ht="8.25" customHeight="1" thickTop="1">
      <c r="A19" s="103"/>
      <c r="B19" s="103"/>
      <c r="C19" s="103"/>
      <c r="D19" s="103"/>
      <c r="E19" s="103"/>
      <c r="F19" s="14"/>
      <c r="G19" s="14"/>
      <c r="K19" s="123"/>
      <c r="L19" s="124"/>
      <c r="M19" s="124"/>
      <c r="N19" s="124"/>
      <c r="O19" s="124"/>
      <c r="P19" s="124"/>
    </row>
    <row r="20" spans="1:8" s="102" customFormat="1" ht="10.5" customHeight="1">
      <c r="A20" s="119">
        <f>'01'!A20</f>
        <v>40817</v>
      </c>
      <c r="B20" s="120">
        <f>'01'!I20</f>
        <v>2625.25</v>
      </c>
      <c r="C20" s="130">
        <v>1.02453532</v>
      </c>
      <c r="D20" s="131">
        <f>B20*C20</f>
        <v>2689.66</v>
      </c>
      <c r="E20" s="132">
        <f>H81</f>
        <v>20.5</v>
      </c>
      <c r="F20" s="133">
        <f aca="true" t="shared" si="0" ref="F20:F69">D20*E20%</f>
        <v>551.38</v>
      </c>
      <c r="G20" s="133">
        <f aca="true" t="shared" si="1" ref="G20:G69">D20+F20</f>
        <v>3241.04</v>
      </c>
      <c r="H20" s="102">
        <v>0</v>
      </c>
    </row>
    <row r="21" spans="1:8" s="102" customFormat="1" ht="10.5" customHeight="1">
      <c r="A21" s="119">
        <f>'01'!A21</f>
        <v>40848</v>
      </c>
      <c r="B21" s="120">
        <f>'01'!I21</f>
        <v>3150.3</v>
      </c>
      <c r="C21" s="130">
        <v>1.0239005</v>
      </c>
      <c r="D21" s="131">
        <f aca="true" t="shared" si="2" ref="D21:D29">B21*C21</f>
        <v>3225.59</v>
      </c>
      <c r="E21" s="132">
        <f>E20-H21</f>
        <v>20.5</v>
      </c>
      <c r="F21" s="133">
        <f t="shared" si="0"/>
        <v>661.25</v>
      </c>
      <c r="G21" s="133">
        <f t="shared" si="1"/>
        <v>3886.84</v>
      </c>
      <c r="H21" s="102">
        <v>0</v>
      </c>
    </row>
    <row r="22" spans="1:8" s="102" customFormat="1" ht="10.5" customHeight="1">
      <c r="A22" s="119">
        <f>'01'!A22</f>
        <v>40878</v>
      </c>
      <c r="B22" s="120">
        <f>'01'!I22</f>
        <v>3150.3</v>
      </c>
      <c r="C22" s="130">
        <v>1.02324051</v>
      </c>
      <c r="D22" s="131">
        <f t="shared" si="2"/>
        <v>3223.51</v>
      </c>
      <c r="E22" s="132">
        <f>E21-H22</f>
        <v>20.5</v>
      </c>
      <c r="F22" s="133">
        <f t="shared" si="0"/>
        <v>660.82</v>
      </c>
      <c r="G22" s="133">
        <f t="shared" si="1"/>
        <v>3884.33</v>
      </c>
      <c r="H22" s="102">
        <v>0</v>
      </c>
    </row>
    <row r="23" spans="1:8" s="102" customFormat="1" ht="10.5" customHeight="1">
      <c r="A23" s="119">
        <f>'01'!A23</f>
        <v>40878</v>
      </c>
      <c r="B23" s="120">
        <f>'01'!I23</f>
        <v>787.58</v>
      </c>
      <c r="C23" s="130">
        <f>C22</f>
        <v>1.02324051</v>
      </c>
      <c r="D23" s="131">
        <f t="shared" si="2"/>
        <v>805.88</v>
      </c>
      <c r="E23" s="132">
        <f>E22</f>
        <v>20.5</v>
      </c>
      <c r="F23" s="133">
        <f t="shared" si="0"/>
        <v>165.21</v>
      </c>
      <c r="G23" s="133">
        <f t="shared" si="1"/>
        <v>971.09</v>
      </c>
      <c r="H23" s="102">
        <v>0</v>
      </c>
    </row>
    <row r="24" spans="1:8" s="102" customFormat="1" ht="10.5" customHeight="1">
      <c r="A24" s="119">
        <f>'01'!A24</f>
        <v>40909</v>
      </c>
      <c r="B24" s="120">
        <f>'01'!I24</f>
        <v>3194.72</v>
      </c>
      <c r="C24" s="130">
        <v>1.02228264</v>
      </c>
      <c r="D24" s="131">
        <f t="shared" si="2"/>
        <v>3265.91</v>
      </c>
      <c r="E24" s="132">
        <f>E23-H24</f>
        <v>20.5</v>
      </c>
      <c r="F24" s="133">
        <f t="shared" si="0"/>
        <v>669.51</v>
      </c>
      <c r="G24" s="133">
        <f t="shared" si="1"/>
        <v>3935.42</v>
      </c>
      <c r="H24" s="102">
        <v>0</v>
      </c>
    </row>
    <row r="25" spans="1:8" s="102" customFormat="1" ht="10.5" customHeight="1">
      <c r="A25" s="119">
        <f>'01'!A25</f>
        <v>40940</v>
      </c>
      <c r="B25" s="120">
        <f>'01'!I25</f>
        <v>3194.72</v>
      </c>
      <c r="C25" s="130">
        <v>1.02140015</v>
      </c>
      <c r="D25" s="131">
        <f t="shared" si="2"/>
        <v>3263.09</v>
      </c>
      <c r="E25" s="132">
        <f aca="true" t="shared" si="3" ref="E25:E69">E24-H24</f>
        <v>20.5</v>
      </c>
      <c r="F25" s="133">
        <f t="shared" si="0"/>
        <v>668.93</v>
      </c>
      <c r="G25" s="133">
        <f t="shared" si="1"/>
        <v>3932.02</v>
      </c>
      <c r="H25" s="102">
        <v>0</v>
      </c>
    </row>
    <row r="26" spans="1:8" s="102" customFormat="1" ht="10.5" customHeight="1">
      <c r="A26" s="119">
        <f>'01'!A26</f>
        <v>40969</v>
      </c>
      <c r="B26" s="120">
        <f>'01'!I26</f>
        <v>3194.72</v>
      </c>
      <c r="C26" s="130">
        <v>1.02140015</v>
      </c>
      <c r="D26" s="131">
        <f t="shared" si="2"/>
        <v>3263.09</v>
      </c>
      <c r="E26" s="132">
        <f t="shared" si="3"/>
        <v>20.5</v>
      </c>
      <c r="F26" s="133">
        <f t="shared" si="0"/>
        <v>668.93</v>
      </c>
      <c r="G26" s="133">
        <f t="shared" si="1"/>
        <v>3932.02</v>
      </c>
      <c r="H26" s="102">
        <v>0</v>
      </c>
    </row>
    <row r="27" spans="1:8" s="102" customFormat="1" ht="10.5" customHeight="1">
      <c r="A27" s="119">
        <f>'01'!A27</f>
        <v>41000</v>
      </c>
      <c r="B27" s="120">
        <f>'01'!I27</f>
        <v>3194.72</v>
      </c>
      <c r="C27" s="130">
        <v>1.02031045</v>
      </c>
      <c r="D27" s="131">
        <f t="shared" si="2"/>
        <v>3259.61</v>
      </c>
      <c r="E27" s="132">
        <v>20</v>
      </c>
      <c r="F27" s="133">
        <f t="shared" si="0"/>
        <v>651.92</v>
      </c>
      <c r="G27" s="133">
        <f t="shared" si="1"/>
        <v>3911.53</v>
      </c>
      <c r="H27" s="102">
        <v>0.5</v>
      </c>
    </row>
    <row r="28" spans="1:8" s="102" customFormat="1" ht="10.5" customHeight="1">
      <c r="A28" s="119">
        <f>'01'!A28</f>
        <v>41030</v>
      </c>
      <c r="B28" s="120">
        <f>'01'!I28</f>
        <v>3194.72</v>
      </c>
      <c r="C28" s="130">
        <v>1.0200789</v>
      </c>
      <c r="D28" s="131">
        <f t="shared" si="2"/>
        <v>3258.87</v>
      </c>
      <c r="E28" s="132">
        <f t="shared" si="3"/>
        <v>19.5</v>
      </c>
      <c r="F28" s="133">
        <f t="shared" si="0"/>
        <v>635.48</v>
      </c>
      <c r="G28" s="133">
        <f t="shared" si="1"/>
        <v>3894.35</v>
      </c>
      <c r="H28" s="102">
        <v>0.5</v>
      </c>
    </row>
    <row r="29" spans="1:8" s="102" customFormat="1" ht="10.5" customHeight="1">
      <c r="A29" s="119">
        <f>'01'!A29</f>
        <v>41061</v>
      </c>
      <c r="B29" s="120">
        <f>'01'!I29</f>
        <v>3194.72</v>
      </c>
      <c r="C29" s="130">
        <v>1.01960172</v>
      </c>
      <c r="D29" s="131">
        <f t="shared" si="2"/>
        <v>3257.34</v>
      </c>
      <c r="E29" s="132">
        <f t="shared" si="3"/>
        <v>19</v>
      </c>
      <c r="F29" s="133">
        <f t="shared" si="0"/>
        <v>618.89</v>
      </c>
      <c r="G29" s="133">
        <f t="shared" si="1"/>
        <v>3876.23</v>
      </c>
      <c r="H29" s="102">
        <v>0.5</v>
      </c>
    </row>
    <row r="30" spans="1:7" s="135" customFormat="1" ht="10.5" customHeight="1">
      <c r="A30" s="136"/>
      <c r="B30" s="137"/>
      <c r="C30" s="138"/>
      <c r="D30" s="139"/>
      <c r="E30" s="140" t="s">
        <v>92</v>
      </c>
      <c r="F30" s="141"/>
      <c r="G30" s="142">
        <f>SUM(G20:G29)</f>
        <v>35464.87</v>
      </c>
    </row>
    <row r="31" spans="1:8" s="102" customFormat="1" ht="10.5" customHeight="1">
      <c r="A31" s="119">
        <f>'01'!A30</f>
        <v>41091</v>
      </c>
      <c r="B31" s="120">
        <f>'01'!I30</f>
        <v>3194.72</v>
      </c>
      <c r="C31" s="130">
        <v>1.01960172</v>
      </c>
      <c r="D31" s="131">
        <f>B31*C31</f>
        <v>3257.34</v>
      </c>
      <c r="E31" s="132">
        <f>E29-H29</f>
        <v>18.5</v>
      </c>
      <c r="F31" s="133">
        <f t="shared" si="0"/>
        <v>602.61</v>
      </c>
      <c r="G31" s="133">
        <f t="shared" si="1"/>
        <v>3859.95</v>
      </c>
      <c r="H31" s="102">
        <v>0.5</v>
      </c>
    </row>
    <row r="32" spans="1:8" s="102" customFormat="1" ht="10.5" customHeight="1">
      <c r="A32" s="119">
        <f>'01'!A31</f>
        <v>41122</v>
      </c>
      <c r="B32" s="120">
        <f>'01'!I31</f>
        <v>3194.72</v>
      </c>
      <c r="C32" s="130">
        <v>1.01945492</v>
      </c>
      <c r="D32" s="131">
        <f aca="true" t="shared" si="4" ref="D32:D69">B32*C32</f>
        <v>3256.87</v>
      </c>
      <c r="E32" s="132">
        <f t="shared" si="3"/>
        <v>18</v>
      </c>
      <c r="F32" s="133">
        <f t="shared" si="0"/>
        <v>586.24</v>
      </c>
      <c r="G32" s="133">
        <f t="shared" si="1"/>
        <v>3843.11</v>
      </c>
      <c r="H32" s="102">
        <v>0.5</v>
      </c>
    </row>
    <row r="33" spans="1:8" s="102" customFormat="1" ht="10.5" customHeight="1">
      <c r="A33" s="119">
        <f>'01'!A32</f>
        <v>41122</v>
      </c>
      <c r="B33" s="120">
        <f>'01'!I32</f>
        <v>1597.36</v>
      </c>
      <c r="C33" s="130">
        <f>C32</f>
        <v>1.01945492</v>
      </c>
      <c r="D33" s="131">
        <f t="shared" si="4"/>
        <v>1628.44</v>
      </c>
      <c r="E33" s="132">
        <f>E32</f>
        <v>18</v>
      </c>
      <c r="F33" s="133">
        <f t="shared" si="0"/>
        <v>293.12</v>
      </c>
      <c r="G33" s="133">
        <f t="shared" si="1"/>
        <v>1921.56</v>
      </c>
      <c r="H33" s="102">
        <v>0</v>
      </c>
    </row>
    <row r="34" spans="1:8" s="102" customFormat="1" ht="10.5" customHeight="1">
      <c r="A34" s="119">
        <f>'01'!A33</f>
        <v>41153</v>
      </c>
      <c r="B34" s="120">
        <f>'01'!I33</f>
        <v>3194.72</v>
      </c>
      <c r="C34" s="130">
        <v>1.01932954</v>
      </c>
      <c r="D34" s="131">
        <f t="shared" si="4"/>
        <v>3256.47</v>
      </c>
      <c r="E34" s="132">
        <f>E33-H34</f>
        <v>17.5</v>
      </c>
      <c r="F34" s="133">
        <f t="shared" si="0"/>
        <v>569.88</v>
      </c>
      <c r="G34" s="133">
        <f t="shared" si="1"/>
        <v>3826.35</v>
      </c>
      <c r="H34" s="102">
        <v>0.5</v>
      </c>
    </row>
    <row r="35" spans="1:8" s="102" customFormat="1" ht="10.5" customHeight="1">
      <c r="A35" s="119">
        <f>'01'!A34</f>
        <v>41183</v>
      </c>
      <c r="B35" s="120">
        <f>'01'!I34</f>
        <v>3194.72</v>
      </c>
      <c r="C35" s="130">
        <v>1.01932954</v>
      </c>
      <c r="D35" s="131">
        <f t="shared" si="4"/>
        <v>3256.47</v>
      </c>
      <c r="E35" s="132">
        <f t="shared" si="3"/>
        <v>17</v>
      </c>
      <c r="F35" s="133">
        <f t="shared" si="0"/>
        <v>553.6</v>
      </c>
      <c r="G35" s="133">
        <f t="shared" si="1"/>
        <v>3810.07</v>
      </c>
      <c r="H35" s="102">
        <v>0.5</v>
      </c>
    </row>
    <row r="36" spans="1:8" s="102" customFormat="1" ht="10.5" customHeight="1">
      <c r="A36" s="119">
        <f>'01'!A35</f>
        <v>41214</v>
      </c>
      <c r="B36" s="120">
        <f>'01'!I35</f>
        <v>3194.72</v>
      </c>
      <c r="C36" s="130">
        <v>1.01932954</v>
      </c>
      <c r="D36" s="131">
        <f t="shared" si="4"/>
        <v>3256.47</v>
      </c>
      <c r="E36" s="132">
        <f t="shared" si="3"/>
        <v>16.5</v>
      </c>
      <c r="F36" s="133">
        <f t="shared" si="0"/>
        <v>537.32</v>
      </c>
      <c r="G36" s="133">
        <f t="shared" si="1"/>
        <v>3793.79</v>
      </c>
      <c r="H36" s="102">
        <v>0.5</v>
      </c>
    </row>
    <row r="37" spans="1:8" s="102" customFormat="1" ht="10.5" customHeight="1">
      <c r="A37" s="119">
        <f>'01'!A36</f>
        <v>41244</v>
      </c>
      <c r="B37" s="120">
        <f>'01'!I36</f>
        <v>3194.72</v>
      </c>
      <c r="C37" s="130">
        <v>1.01932954</v>
      </c>
      <c r="D37" s="131">
        <f t="shared" si="4"/>
        <v>3256.47</v>
      </c>
      <c r="E37" s="132">
        <f t="shared" si="3"/>
        <v>16</v>
      </c>
      <c r="F37" s="133">
        <f t="shared" si="0"/>
        <v>521.04</v>
      </c>
      <c r="G37" s="133">
        <f t="shared" si="1"/>
        <v>3777.51</v>
      </c>
      <c r="H37" s="102">
        <v>0.5</v>
      </c>
    </row>
    <row r="38" spans="1:8" s="102" customFormat="1" ht="10.5" customHeight="1">
      <c r="A38" s="119">
        <f>'01'!A37</f>
        <v>41244</v>
      </c>
      <c r="B38" s="120">
        <f>'01'!I37</f>
        <v>1597.36</v>
      </c>
      <c r="C38" s="130">
        <f>C37</f>
        <v>1.01932954</v>
      </c>
      <c r="D38" s="131">
        <f t="shared" si="4"/>
        <v>1628.24</v>
      </c>
      <c r="E38" s="132">
        <f>E37</f>
        <v>16</v>
      </c>
      <c r="F38" s="133">
        <f t="shared" si="0"/>
        <v>260.52</v>
      </c>
      <c r="G38" s="133">
        <f t="shared" si="1"/>
        <v>1888.76</v>
      </c>
      <c r="H38" s="102">
        <v>0</v>
      </c>
    </row>
    <row r="39" spans="1:8" s="102" customFormat="1" ht="10.5" customHeight="1">
      <c r="A39" s="119">
        <f>'01'!A38</f>
        <v>41275</v>
      </c>
      <c r="B39" s="120">
        <f>'01'!I38</f>
        <v>3392.79</v>
      </c>
      <c r="C39" s="130">
        <v>1.01932954</v>
      </c>
      <c r="D39" s="131">
        <f t="shared" si="4"/>
        <v>3458.37</v>
      </c>
      <c r="E39" s="132">
        <f>E38-H39</f>
        <v>15.5</v>
      </c>
      <c r="F39" s="133">
        <f t="shared" si="0"/>
        <v>536.05</v>
      </c>
      <c r="G39" s="133">
        <f t="shared" si="1"/>
        <v>3994.42</v>
      </c>
      <c r="H39" s="102">
        <v>0.5</v>
      </c>
    </row>
    <row r="40" spans="1:8" s="102" customFormat="1" ht="10.5" customHeight="1">
      <c r="A40" s="119">
        <f>'01'!A39</f>
        <v>41306</v>
      </c>
      <c r="B40" s="120">
        <f>'01'!I39</f>
        <v>3392.79</v>
      </c>
      <c r="C40" s="130">
        <v>1.01932954</v>
      </c>
      <c r="D40" s="131">
        <f t="shared" si="4"/>
        <v>3458.37</v>
      </c>
      <c r="E40" s="132">
        <f t="shared" si="3"/>
        <v>15</v>
      </c>
      <c r="F40" s="133">
        <f t="shared" si="0"/>
        <v>518.76</v>
      </c>
      <c r="G40" s="133">
        <f t="shared" si="1"/>
        <v>3977.13</v>
      </c>
      <c r="H40" s="102">
        <v>0.5</v>
      </c>
    </row>
    <row r="41" spans="1:8" s="102" customFormat="1" ht="10.5" customHeight="1">
      <c r="A41" s="119">
        <f>'01'!A40</f>
        <v>41334</v>
      </c>
      <c r="B41" s="120">
        <f>'01'!I40</f>
        <v>3392.79</v>
      </c>
      <c r="C41" s="130">
        <v>1.01932954</v>
      </c>
      <c r="D41" s="131">
        <f t="shared" si="4"/>
        <v>3458.37</v>
      </c>
      <c r="E41" s="132">
        <f t="shared" si="3"/>
        <v>14.5</v>
      </c>
      <c r="F41" s="133">
        <f t="shared" si="0"/>
        <v>501.46</v>
      </c>
      <c r="G41" s="133">
        <f t="shared" si="1"/>
        <v>3959.83</v>
      </c>
      <c r="H41" s="102">
        <v>0.5</v>
      </c>
    </row>
    <row r="42" spans="1:8" s="102" customFormat="1" ht="10.5" customHeight="1">
      <c r="A42" s="119">
        <f>'01'!A41</f>
        <v>41365</v>
      </c>
      <c r="B42" s="120">
        <f>'01'!I41</f>
        <v>3392.79</v>
      </c>
      <c r="C42" s="130">
        <v>1.01932954</v>
      </c>
      <c r="D42" s="131">
        <f t="shared" si="4"/>
        <v>3458.37</v>
      </c>
      <c r="E42" s="132">
        <f t="shared" si="3"/>
        <v>14</v>
      </c>
      <c r="F42" s="133">
        <f t="shared" si="0"/>
        <v>484.17</v>
      </c>
      <c r="G42" s="133">
        <f t="shared" si="1"/>
        <v>3942.54</v>
      </c>
      <c r="H42" s="102">
        <v>0.5</v>
      </c>
    </row>
    <row r="43" spans="1:8" s="102" customFormat="1" ht="10.5" customHeight="1">
      <c r="A43" s="119">
        <f>'01'!A42</f>
        <v>41395</v>
      </c>
      <c r="B43" s="120">
        <f>'01'!I42</f>
        <v>3392.79</v>
      </c>
      <c r="C43" s="130">
        <v>1.01932954</v>
      </c>
      <c r="D43" s="131">
        <f t="shared" si="4"/>
        <v>3458.37</v>
      </c>
      <c r="E43" s="132">
        <f t="shared" si="3"/>
        <v>13.5</v>
      </c>
      <c r="F43" s="133">
        <f t="shared" si="0"/>
        <v>466.88</v>
      </c>
      <c r="G43" s="133">
        <f t="shared" si="1"/>
        <v>3925.25</v>
      </c>
      <c r="H43" s="102">
        <v>0.5</v>
      </c>
    </row>
    <row r="44" spans="1:8" s="102" customFormat="1" ht="10.5" customHeight="1">
      <c r="A44" s="119">
        <f>'01'!A43</f>
        <v>41426</v>
      </c>
      <c r="B44" s="120">
        <f>'01'!I43</f>
        <v>3392.79</v>
      </c>
      <c r="C44" s="130">
        <v>1.01932954</v>
      </c>
      <c r="D44" s="131">
        <f t="shared" si="4"/>
        <v>3458.37</v>
      </c>
      <c r="E44" s="132">
        <f t="shared" si="3"/>
        <v>13</v>
      </c>
      <c r="F44" s="133">
        <f t="shared" si="0"/>
        <v>449.59</v>
      </c>
      <c r="G44" s="133">
        <f t="shared" si="1"/>
        <v>3907.96</v>
      </c>
      <c r="H44" s="102">
        <v>0.5</v>
      </c>
    </row>
    <row r="45" spans="1:8" s="102" customFormat="1" ht="10.5" customHeight="1">
      <c r="A45" s="119">
        <f>'01'!A44</f>
        <v>41456</v>
      </c>
      <c r="B45" s="120">
        <f>'01'!I44</f>
        <v>3392.79</v>
      </c>
      <c r="C45" s="130">
        <v>1.01932954</v>
      </c>
      <c r="D45" s="131">
        <f t="shared" si="4"/>
        <v>3458.37</v>
      </c>
      <c r="E45" s="132">
        <f t="shared" si="3"/>
        <v>12.5</v>
      </c>
      <c r="F45" s="133">
        <f t="shared" si="0"/>
        <v>432.3</v>
      </c>
      <c r="G45" s="133">
        <f t="shared" si="1"/>
        <v>3890.67</v>
      </c>
      <c r="H45" s="102">
        <v>0.5</v>
      </c>
    </row>
    <row r="46" spans="1:8" s="102" customFormat="1" ht="10.5" customHeight="1">
      <c r="A46" s="119">
        <f>'01'!A45</f>
        <v>41487</v>
      </c>
      <c r="B46" s="120">
        <f>'01'!I45</f>
        <v>3392.79</v>
      </c>
      <c r="C46" s="130">
        <v>1.01911655</v>
      </c>
      <c r="D46" s="131">
        <f t="shared" si="4"/>
        <v>3457.65</v>
      </c>
      <c r="E46" s="132">
        <f t="shared" si="3"/>
        <v>12</v>
      </c>
      <c r="F46" s="133">
        <f t="shared" si="0"/>
        <v>414.92</v>
      </c>
      <c r="G46" s="133">
        <f t="shared" si="1"/>
        <v>3872.57</v>
      </c>
      <c r="H46" s="102">
        <v>0.5</v>
      </c>
    </row>
    <row r="47" spans="1:8" s="102" customFormat="1" ht="10.5" customHeight="1">
      <c r="A47" s="119">
        <f>'01'!A46</f>
        <v>41487</v>
      </c>
      <c r="B47" s="120">
        <f>'01'!I46</f>
        <v>1696.4</v>
      </c>
      <c r="C47" s="130">
        <f>C46</f>
        <v>1.01911655</v>
      </c>
      <c r="D47" s="131">
        <f t="shared" si="4"/>
        <v>1728.83</v>
      </c>
      <c r="E47" s="132">
        <f>E46</f>
        <v>12</v>
      </c>
      <c r="F47" s="133">
        <f t="shared" si="0"/>
        <v>207.46</v>
      </c>
      <c r="G47" s="133">
        <f t="shared" si="1"/>
        <v>1936.29</v>
      </c>
      <c r="H47" s="102">
        <v>0</v>
      </c>
    </row>
    <row r="48" spans="1:8" s="102" customFormat="1" ht="10.5" customHeight="1">
      <c r="A48" s="119">
        <f>'01'!A47</f>
        <v>41518</v>
      </c>
      <c r="B48" s="120">
        <f>'01'!I47</f>
        <v>3392.79</v>
      </c>
      <c r="C48" s="130">
        <f>1.01911655</f>
        <v>1.01911655</v>
      </c>
      <c r="D48" s="131">
        <f t="shared" si="4"/>
        <v>3457.65</v>
      </c>
      <c r="E48" s="132">
        <f>E47-H48</f>
        <v>11.5</v>
      </c>
      <c r="F48" s="133">
        <f t="shared" si="0"/>
        <v>397.63</v>
      </c>
      <c r="G48" s="133">
        <f t="shared" si="1"/>
        <v>3855.28</v>
      </c>
      <c r="H48" s="102">
        <v>0.5</v>
      </c>
    </row>
    <row r="49" spans="1:8" s="102" customFormat="1" ht="10.5" customHeight="1">
      <c r="A49" s="119">
        <f>'01'!A48</f>
        <v>41548</v>
      </c>
      <c r="B49" s="120">
        <f>'01'!I48</f>
        <v>3392.79</v>
      </c>
      <c r="C49" s="130">
        <v>1.01903604</v>
      </c>
      <c r="D49" s="131">
        <f t="shared" si="4"/>
        <v>3457.38</v>
      </c>
      <c r="E49" s="132">
        <f t="shared" si="3"/>
        <v>11</v>
      </c>
      <c r="F49" s="133">
        <f t="shared" si="0"/>
        <v>380.31</v>
      </c>
      <c r="G49" s="133">
        <f t="shared" si="1"/>
        <v>3837.69</v>
      </c>
      <c r="H49" s="102">
        <v>0.5</v>
      </c>
    </row>
    <row r="50" spans="1:8" s="102" customFormat="1" ht="10.5" customHeight="1">
      <c r="A50" s="119">
        <f>'01'!A49</f>
        <v>41579</v>
      </c>
      <c r="B50" s="120">
        <f>'01'!I49</f>
        <v>3392.79</v>
      </c>
      <c r="C50" s="130">
        <v>1.01809939</v>
      </c>
      <c r="D50" s="131">
        <f t="shared" si="4"/>
        <v>3454.2</v>
      </c>
      <c r="E50" s="132">
        <f t="shared" si="3"/>
        <v>10.5</v>
      </c>
      <c r="F50" s="133">
        <f t="shared" si="0"/>
        <v>362.69</v>
      </c>
      <c r="G50" s="133">
        <f t="shared" si="1"/>
        <v>3816.89</v>
      </c>
      <c r="H50" s="102">
        <v>0.5</v>
      </c>
    </row>
    <row r="51" spans="1:8" s="102" customFormat="1" ht="10.5" customHeight="1">
      <c r="A51" s="119">
        <f>'01'!A50</f>
        <v>41609</v>
      </c>
      <c r="B51" s="120">
        <f>'01'!I50</f>
        <v>3392.79</v>
      </c>
      <c r="C51" s="130">
        <v>1.01788869</v>
      </c>
      <c r="D51" s="131">
        <f t="shared" si="4"/>
        <v>3453.48</v>
      </c>
      <c r="E51" s="132">
        <f t="shared" si="3"/>
        <v>10</v>
      </c>
      <c r="F51" s="133">
        <f t="shared" si="0"/>
        <v>345.35</v>
      </c>
      <c r="G51" s="133">
        <f t="shared" si="1"/>
        <v>3798.83</v>
      </c>
      <c r="H51" s="102">
        <v>0.5</v>
      </c>
    </row>
    <row r="52" spans="1:8" s="102" customFormat="1" ht="10.5" customHeight="1">
      <c r="A52" s="119">
        <f>'01'!A51</f>
        <v>41609</v>
      </c>
      <c r="B52" s="120">
        <f>'01'!I51</f>
        <v>1696.4</v>
      </c>
      <c r="C52" s="130">
        <f>C51</f>
        <v>1.01788869</v>
      </c>
      <c r="D52" s="131">
        <f t="shared" si="4"/>
        <v>1726.75</v>
      </c>
      <c r="E52" s="132">
        <f>E51</f>
        <v>10</v>
      </c>
      <c r="F52" s="133">
        <f t="shared" si="0"/>
        <v>172.68</v>
      </c>
      <c r="G52" s="133">
        <f t="shared" si="1"/>
        <v>1899.43</v>
      </c>
      <c r="H52" s="102">
        <v>0</v>
      </c>
    </row>
    <row r="53" spans="1:8" s="102" customFormat="1" ht="10.5" customHeight="1">
      <c r="A53" s="119">
        <f>'01'!A52</f>
        <v>41640</v>
      </c>
      <c r="B53" s="120">
        <f>'01'!I52</f>
        <v>3581.43</v>
      </c>
      <c r="C53" s="130">
        <v>1.0173861</v>
      </c>
      <c r="D53" s="131">
        <f t="shared" si="4"/>
        <v>3643.7</v>
      </c>
      <c r="E53" s="132">
        <f>E52-H53</f>
        <v>9.5</v>
      </c>
      <c r="F53" s="133">
        <f t="shared" si="0"/>
        <v>346.15</v>
      </c>
      <c r="G53" s="133">
        <f t="shared" si="1"/>
        <v>3989.85</v>
      </c>
      <c r="H53" s="102">
        <v>0.5</v>
      </c>
    </row>
    <row r="54" spans="1:8" s="102" customFormat="1" ht="10.5" customHeight="1">
      <c r="A54" s="119">
        <f>'01'!A53</f>
        <v>41671</v>
      </c>
      <c r="B54" s="120">
        <f>'01'!I53</f>
        <v>3581.43</v>
      </c>
      <c r="C54" s="130">
        <v>1.01624181</v>
      </c>
      <c r="D54" s="131">
        <f t="shared" si="4"/>
        <v>3639.6</v>
      </c>
      <c r="E54" s="132">
        <f t="shared" si="3"/>
        <v>9</v>
      </c>
      <c r="F54" s="133">
        <f t="shared" si="0"/>
        <v>327.56</v>
      </c>
      <c r="G54" s="133">
        <f t="shared" si="1"/>
        <v>3967.16</v>
      </c>
      <c r="H54" s="102">
        <v>0.5</v>
      </c>
    </row>
    <row r="55" spans="1:8" s="102" customFormat="1" ht="10.5" customHeight="1">
      <c r="A55" s="119">
        <f>'01'!A54</f>
        <v>41699</v>
      </c>
      <c r="B55" s="120">
        <f>'01'!I54</f>
        <v>3581.43</v>
      </c>
      <c r="C55" s="130">
        <v>1.01569638</v>
      </c>
      <c r="D55" s="131">
        <f t="shared" si="4"/>
        <v>3637.65</v>
      </c>
      <c r="E55" s="132">
        <f>E54-H54</f>
        <v>8.5</v>
      </c>
      <c r="F55" s="133">
        <f t="shared" si="0"/>
        <v>309.2</v>
      </c>
      <c r="G55" s="133">
        <f t="shared" si="1"/>
        <v>3946.85</v>
      </c>
      <c r="H55" s="102">
        <v>0.5</v>
      </c>
    </row>
    <row r="56" spans="1:8" s="102" customFormat="1" ht="10.5" customHeight="1">
      <c r="A56" s="119">
        <f>'01'!A55</f>
        <v>41730</v>
      </c>
      <c r="B56" s="120">
        <f>'01'!I55</f>
        <v>3581.43</v>
      </c>
      <c r="C56" s="130">
        <v>1.01542628</v>
      </c>
      <c r="D56" s="131">
        <f t="shared" si="4"/>
        <v>3636.68</v>
      </c>
      <c r="E56" s="132">
        <f>E55-H55</f>
        <v>8</v>
      </c>
      <c r="F56" s="133">
        <f t="shared" si="0"/>
        <v>290.93</v>
      </c>
      <c r="G56" s="133">
        <f t="shared" si="1"/>
        <v>3927.61</v>
      </c>
      <c r="H56" s="102">
        <v>0.5</v>
      </c>
    </row>
    <row r="57" spans="1:8" s="102" customFormat="1" ht="10.5" customHeight="1">
      <c r="A57" s="119">
        <f>'01'!A56</f>
        <v>41760</v>
      </c>
      <c r="B57" s="120">
        <f>'01'!I56</f>
        <v>3581.43</v>
      </c>
      <c r="C57" s="130">
        <v>1.01496041</v>
      </c>
      <c r="D57" s="131">
        <f t="shared" si="4"/>
        <v>3635.01</v>
      </c>
      <c r="E57" s="132">
        <f t="shared" si="3"/>
        <v>7.5</v>
      </c>
      <c r="F57" s="133">
        <f t="shared" si="0"/>
        <v>272.63</v>
      </c>
      <c r="G57" s="133">
        <f t="shared" si="1"/>
        <v>3907.64</v>
      </c>
      <c r="H57" s="102">
        <v>0.5</v>
      </c>
    </row>
    <row r="58" spans="1:8" s="102" customFormat="1" ht="10.5" customHeight="1">
      <c r="A58" s="119">
        <f>'01'!A57</f>
        <v>41791</v>
      </c>
      <c r="B58" s="120">
        <f>'01'!I57</f>
        <v>3581.43</v>
      </c>
      <c r="C58" s="130">
        <v>1.01434775</v>
      </c>
      <c r="D58" s="131">
        <f t="shared" si="4"/>
        <v>3632.82</v>
      </c>
      <c r="E58" s="132">
        <f t="shared" si="3"/>
        <v>7</v>
      </c>
      <c r="F58" s="133">
        <f t="shared" si="0"/>
        <v>254.3</v>
      </c>
      <c r="G58" s="133">
        <f t="shared" si="1"/>
        <v>3887.12</v>
      </c>
      <c r="H58" s="102">
        <v>0.5</v>
      </c>
    </row>
    <row r="59" spans="1:8" s="102" customFormat="1" ht="10.5" customHeight="1">
      <c r="A59" s="119">
        <f>'01'!A58</f>
        <v>41821</v>
      </c>
      <c r="B59" s="120">
        <f>'01'!I58</f>
        <v>3581.43</v>
      </c>
      <c r="C59" s="130">
        <v>1.0138763</v>
      </c>
      <c r="D59" s="131">
        <f t="shared" si="4"/>
        <v>3631.13</v>
      </c>
      <c r="E59" s="132">
        <f t="shared" si="3"/>
        <v>6.5</v>
      </c>
      <c r="F59" s="133">
        <f t="shared" si="0"/>
        <v>236.02</v>
      </c>
      <c r="G59" s="133">
        <f t="shared" si="1"/>
        <v>3867.15</v>
      </c>
      <c r="H59" s="102">
        <v>0.5</v>
      </c>
    </row>
    <row r="60" spans="1:8" s="102" customFormat="1" ht="10.5" customHeight="1">
      <c r="A60" s="119">
        <f>'01'!A59</f>
        <v>41852</v>
      </c>
      <c r="B60" s="120">
        <f>'01'!I59</f>
        <v>3581.43</v>
      </c>
      <c r="C60" s="130">
        <v>1.01280879</v>
      </c>
      <c r="D60" s="131">
        <f t="shared" si="4"/>
        <v>3627.3</v>
      </c>
      <c r="E60" s="132">
        <f t="shared" si="3"/>
        <v>6</v>
      </c>
      <c r="F60" s="133">
        <f t="shared" si="0"/>
        <v>217.64</v>
      </c>
      <c r="G60" s="133">
        <f t="shared" si="1"/>
        <v>3844.94</v>
      </c>
      <c r="H60" s="102">
        <v>0.5</v>
      </c>
    </row>
    <row r="61" spans="1:8" s="102" customFormat="1" ht="10.5" customHeight="1">
      <c r="A61" s="119">
        <f>'01'!A60</f>
        <v>41852</v>
      </c>
      <c r="B61" s="120">
        <f>'01'!I60</f>
        <v>1790.72</v>
      </c>
      <c r="C61" s="130">
        <f>C60</f>
        <v>1.01280879</v>
      </c>
      <c r="D61" s="131">
        <f t="shared" si="4"/>
        <v>1813.66</v>
      </c>
      <c r="E61" s="132">
        <f>E60</f>
        <v>6</v>
      </c>
      <c r="F61" s="133">
        <f t="shared" si="0"/>
        <v>108.82</v>
      </c>
      <c r="G61" s="133">
        <f t="shared" si="1"/>
        <v>1922.48</v>
      </c>
      <c r="H61" s="102">
        <v>0</v>
      </c>
    </row>
    <row r="62" spans="1:8" s="102" customFormat="1" ht="10.5" customHeight="1">
      <c r="A62" s="119">
        <f>'01'!A61</f>
        <v>41883</v>
      </c>
      <c r="B62" s="120">
        <f>'01'!I61</f>
        <v>3581.43</v>
      </c>
      <c r="C62" s="130">
        <v>1.01219945</v>
      </c>
      <c r="D62" s="131">
        <f t="shared" si="4"/>
        <v>3625.12</v>
      </c>
      <c r="E62" s="132">
        <f>E61-H62</f>
        <v>5.5</v>
      </c>
      <c r="F62" s="133">
        <f t="shared" si="0"/>
        <v>199.38</v>
      </c>
      <c r="G62" s="133">
        <f t="shared" si="1"/>
        <v>3824.5</v>
      </c>
      <c r="H62" s="102">
        <v>0.5</v>
      </c>
    </row>
    <row r="63" spans="1:8" s="102" customFormat="1" ht="10.5" customHeight="1">
      <c r="A63" s="119">
        <f>'01'!A62</f>
        <v>41913</v>
      </c>
      <c r="B63" s="120">
        <f>'01'!I62</f>
        <v>3581.43</v>
      </c>
      <c r="C63" s="130">
        <v>1.01131657</v>
      </c>
      <c r="D63" s="131">
        <f t="shared" si="4"/>
        <v>3621.96</v>
      </c>
      <c r="E63" s="132">
        <f t="shared" si="3"/>
        <v>5</v>
      </c>
      <c r="F63" s="133">
        <f t="shared" si="0"/>
        <v>181.1</v>
      </c>
      <c r="G63" s="133">
        <f t="shared" si="1"/>
        <v>3803.06</v>
      </c>
      <c r="H63" s="102">
        <v>0.5</v>
      </c>
    </row>
    <row r="64" spans="1:8" s="102" customFormat="1" ht="10.5" customHeight="1">
      <c r="A64" s="119">
        <f>'01'!A63</f>
        <v>41944</v>
      </c>
      <c r="B64" s="120">
        <f>'01'!I63</f>
        <v>3581.43</v>
      </c>
      <c r="C64" s="130">
        <v>1.01026791</v>
      </c>
      <c r="D64" s="131">
        <f t="shared" si="4"/>
        <v>3618.2</v>
      </c>
      <c r="E64" s="132">
        <f t="shared" si="3"/>
        <v>4.5</v>
      </c>
      <c r="F64" s="133">
        <f t="shared" si="0"/>
        <v>162.82</v>
      </c>
      <c r="G64" s="133">
        <f t="shared" si="1"/>
        <v>3781.02</v>
      </c>
      <c r="H64" s="102">
        <v>0.5</v>
      </c>
    </row>
    <row r="65" spans="1:8" s="102" customFormat="1" ht="10.5" customHeight="1">
      <c r="A65" s="119">
        <f>'01'!A64</f>
        <v>41974</v>
      </c>
      <c r="B65" s="120">
        <f>'01'!I64</f>
        <v>3581.43</v>
      </c>
      <c r="C65" s="130">
        <v>1.00978019</v>
      </c>
      <c r="D65" s="131">
        <f t="shared" si="4"/>
        <v>3616.46</v>
      </c>
      <c r="E65" s="132">
        <f t="shared" si="3"/>
        <v>4</v>
      </c>
      <c r="F65" s="133">
        <f t="shared" si="0"/>
        <v>144.66</v>
      </c>
      <c r="G65" s="133">
        <f t="shared" si="1"/>
        <v>3761.12</v>
      </c>
      <c r="H65" s="102">
        <v>0.5</v>
      </c>
    </row>
    <row r="66" spans="1:8" s="102" customFormat="1" ht="10.5" customHeight="1">
      <c r="A66" s="119">
        <f>'01'!A65</f>
        <v>41974</v>
      </c>
      <c r="B66" s="120">
        <f>'01'!I65</f>
        <v>1790.72</v>
      </c>
      <c r="C66" s="130">
        <f>C65</f>
        <v>1.00978019</v>
      </c>
      <c r="D66" s="131">
        <f t="shared" si="4"/>
        <v>1808.23</v>
      </c>
      <c r="E66" s="132">
        <f>E65</f>
        <v>4</v>
      </c>
      <c r="F66" s="133">
        <f t="shared" si="0"/>
        <v>72.33</v>
      </c>
      <c r="G66" s="133">
        <f t="shared" si="1"/>
        <v>1880.56</v>
      </c>
      <c r="H66" s="102">
        <v>0</v>
      </c>
    </row>
    <row r="67" spans="1:8" s="102" customFormat="1" ht="10.5" customHeight="1">
      <c r="A67" s="119">
        <f>'01'!A66</f>
        <v>42005</v>
      </c>
      <c r="B67" s="120">
        <f>'01'!I66</f>
        <v>3804.55</v>
      </c>
      <c r="C67" s="130">
        <v>1.00871801</v>
      </c>
      <c r="D67" s="131">
        <f t="shared" si="4"/>
        <v>3837.72</v>
      </c>
      <c r="E67" s="132">
        <f>E66-H67</f>
        <v>3.5</v>
      </c>
      <c r="F67" s="133">
        <f t="shared" si="0"/>
        <v>134.32</v>
      </c>
      <c r="G67" s="133">
        <f t="shared" si="1"/>
        <v>3972.04</v>
      </c>
      <c r="H67" s="102">
        <v>0.5</v>
      </c>
    </row>
    <row r="68" spans="1:8" s="102" customFormat="1" ht="10.5" customHeight="1">
      <c r="A68" s="119">
        <f>'01'!A67</f>
        <v>42036</v>
      </c>
      <c r="B68" s="120">
        <f>'01'!I67</f>
        <v>3804.55</v>
      </c>
      <c r="C68" s="130">
        <v>1.00783313</v>
      </c>
      <c r="D68" s="131">
        <f t="shared" si="4"/>
        <v>3834.35</v>
      </c>
      <c r="E68" s="132">
        <f t="shared" si="3"/>
        <v>3</v>
      </c>
      <c r="F68" s="133">
        <f t="shared" si="0"/>
        <v>115.03</v>
      </c>
      <c r="G68" s="133">
        <f t="shared" si="1"/>
        <v>3949.38</v>
      </c>
      <c r="H68" s="102">
        <v>0.5</v>
      </c>
    </row>
    <row r="69" spans="1:8" s="102" customFormat="1" ht="10.5" customHeight="1">
      <c r="A69" s="119">
        <f>'01'!A68</f>
        <v>42064</v>
      </c>
      <c r="B69" s="120">
        <f>'01'!I68</f>
        <v>3804.55</v>
      </c>
      <c r="C69" s="130">
        <v>1.00766384</v>
      </c>
      <c r="D69" s="131">
        <f t="shared" si="4"/>
        <v>3833.71</v>
      </c>
      <c r="E69" s="132">
        <f t="shared" si="3"/>
        <v>2.5</v>
      </c>
      <c r="F69" s="133">
        <f t="shared" si="0"/>
        <v>95.84</v>
      </c>
      <c r="G69" s="133">
        <f t="shared" si="1"/>
        <v>3929.55</v>
      </c>
      <c r="H69" s="102">
        <v>0.5</v>
      </c>
    </row>
    <row r="70" spans="1:7" ht="10.5">
      <c r="A70" s="25"/>
      <c r="B70" s="46"/>
      <c r="C70" s="39"/>
      <c r="D70" s="5"/>
      <c r="E70" s="47"/>
      <c r="F70" s="40"/>
      <c r="G70" s="40"/>
    </row>
    <row r="71" spans="2:8" s="2" customFormat="1" ht="12" customHeight="1">
      <c r="B71" s="101">
        <f>SUM(B20:B69)</f>
        <v>153323.32</v>
      </c>
      <c r="C71" s="100"/>
      <c r="D71" s="101">
        <f>SUM(D20:D69)</f>
        <v>155947.15</v>
      </c>
      <c r="F71" s="101">
        <f>SUM(F20:F69)</f>
        <v>19015.63</v>
      </c>
      <c r="G71" s="101">
        <f>SUM(G30:G69)</f>
        <v>174962.78</v>
      </c>
      <c r="H71" s="104">
        <f>SUM(H20:H69)</f>
        <v>18</v>
      </c>
    </row>
    <row r="72" ht="12.75">
      <c r="C72"/>
    </row>
    <row r="73" s="2" customFormat="1" ht="10.5"/>
    <row r="75" spans="1:8" s="102" customFormat="1" ht="10.5" customHeight="1">
      <c r="A75" s="119">
        <v>42095</v>
      </c>
      <c r="B75" s="120">
        <f>'01'!I75</f>
        <v>0</v>
      </c>
      <c r="C75" s="130">
        <v>1.01460828</v>
      </c>
      <c r="D75" s="131">
        <f>B75*C75</f>
        <v>0</v>
      </c>
      <c r="E75" s="132">
        <v>2</v>
      </c>
      <c r="F75" s="133">
        <f>D75*E75%</f>
        <v>0</v>
      </c>
      <c r="G75" s="133">
        <f>D75+F75</f>
        <v>0</v>
      </c>
      <c r="H75" s="102">
        <v>0.5</v>
      </c>
    </row>
    <row r="76" spans="1:8" s="102" customFormat="1" ht="10.5" customHeight="1">
      <c r="A76" s="119">
        <v>42125</v>
      </c>
      <c r="B76" s="120">
        <f>'01'!I76</f>
        <v>0</v>
      </c>
      <c r="C76" s="130">
        <v>1.01460828</v>
      </c>
      <c r="D76" s="131">
        <f>B76*C76</f>
        <v>0</v>
      </c>
      <c r="E76" s="132">
        <v>1.5</v>
      </c>
      <c r="F76" s="133">
        <f>D76*E76%</f>
        <v>0</v>
      </c>
      <c r="G76" s="133">
        <f>D76+F76</f>
        <v>0</v>
      </c>
      <c r="H76" s="102">
        <v>0.5</v>
      </c>
    </row>
    <row r="77" spans="1:8" s="102" customFormat="1" ht="10.5" customHeight="1">
      <c r="A77" s="119">
        <v>42156</v>
      </c>
      <c r="B77" s="120">
        <f>'01'!I77</f>
        <v>0</v>
      </c>
      <c r="C77" s="130">
        <v>1.01460828</v>
      </c>
      <c r="D77" s="131">
        <f>B77*C77</f>
        <v>0</v>
      </c>
      <c r="E77" s="132">
        <v>1</v>
      </c>
      <c r="F77" s="133">
        <f>D77*E77%</f>
        <v>0</v>
      </c>
      <c r="G77" s="133">
        <f>D77+F77</f>
        <v>0</v>
      </c>
      <c r="H77" s="102">
        <v>0.5</v>
      </c>
    </row>
    <row r="78" spans="1:8" s="102" customFormat="1" ht="10.5" customHeight="1">
      <c r="A78" s="119">
        <v>42186</v>
      </c>
      <c r="B78" s="120">
        <f>'01'!I78</f>
        <v>0</v>
      </c>
      <c r="C78" s="130">
        <v>1.01460828</v>
      </c>
      <c r="D78" s="131">
        <f>B78*C78</f>
        <v>0</v>
      </c>
      <c r="E78" s="132">
        <f>E77-H77</f>
        <v>0.5</v>
      </c>
      <c r="F78" s="133">
        <f>D78*E78%</f>
        <v>0</v>
      </c>
      <c r="G78" s="133">
        <f>D78+F78</f>
        <v>0</v>
      </c>
      <c r="H78" s="102">
        <v>0.5</v>
      </c>
    </row>
    <row r="79" spans="1:8" s="102" customFormat="1" ht="10.5" customHeight="1">
      <c r="A79" s="119">
        <v>42217</v>
      </c>
      <c r="B79" s="120">
        <f>'01'!I79</f>
        <v>0</v>
      </c>
      <c r="C79" s="130">
        <v>1.01460828</v>
      </c>
      <c r="D79" s="131">
        <f>B79*C79</f>
        <v>0</v>
      </c>
      <c r="E79" s="132">
        <f>E78-H78</f>
        <v>0</v>
      </c>
      <c r="F79" s="133">
        <f>D79*E79%</f>
        <v>0</v>
      </c>
      <c r="G79" s="133">
        <f>D79+F79</f>
        <v>0</v>
      </c>
      <c r="H79" s="102">
        <v>0.5</v>
      </c>
    </row>
    <row r="81" ht="10.5">
      <c r="H81" s="134">
        <f>H71+H75+H76+H77+H78+H79</f>
        <v>20.5</v>
      </c>
    </row>
    <row r="87" spans="4:7" ht="10.5">
      <c r="D87" s="146"/>
      <c r="E87" s="146"/>
      <c r="F87" s="147"/>
      <c r="G87" s="146"/>
    </row>
    <row r="88" spans="4:7" ht="10.5">
      <c r="D88" s="146" t="s">
        <v>100</v>
      </c>
      <c r="E88" s="146"/>
      <c r="F88" s="147"/>
      <c r="G88" s="146"/>
    </row>
    <row r="89" spans="4:7" ht="12.75">
      <c r="D89" s="148" t="s">
        <v>101</v>
      </c>
      <c r="E89" s="146"/>
      <c r="F89" s="147"/>
      <c r="G89" s="146"/>
    </row>
  </sheetData>
  <sheetProtection/>
  <hyperlinks>
    <hyperlink ref="D89" r:id="rId1" display="www.sentença.com.br"/>
  </hyperlinks>
  <printOptions/>
  <pageMargins left="0.984251968503937" right="0.5118110236220472" top="0.7874015748031497" bottom="0.5905511811023623" header="0.31496062992125984" footer="0.5118110236220472"/>
  <pageSetup horizontalDpi="600" verticalDpi="600" orientation="portrait" paperSize="9" r:id="rId2"/>
  <headerFooter alignWithMargins="0">
    <oddHeader>&amp;R&amp;"Tahoma,Normal"
&amp;8Anexo: 02
Folha: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5" sqref="C25:D27"/>
    </sheetView>
  </sheetViews>
  <sheetFormatPr defaultColWidth="9.140625" defaultRowHeight="12.75"/>
  <cols>
    <col min="1" max="1" width="12.8515625" style="0" customWidth="1"/>
    <col min="2" max="2" width="21.421875" style="0" customWidth="1"/>
    <col min="3" max="3" width="19.28125" style="0" customWidth="1"/>
    <col min="4" max="4" width="20.28125" style="0" customWidth="1"/>
  </cols>
  <sheetData>
    <row r="1" spans="1:4" ht="10.5" customHeight="1">
      <c r="A1" s="1" t="s">
        <v>26</v>
      </c>
      <c r="B1" s="1"/>
      <c r="C1" s="1"/>
      <c r="D1" s="1" t="s">
        <v>68</v>
      </c>
    </row>
    <row r="2" spans="1:4" ht="10.5" customHeight="1">
      <c r="A2" s="44" t="s">
        <v>27</v>
      </c>
      <c r="B2" s="1"/>
      <c r="C2" s="1"/>
      <c r="D2" s="1"/>
    </row>
    <row r="3" spans="1:4" ht="15.75" customHeight="1">
      <c r="A3" s="1"/>
      <c r="B3" s="1"/>
      <c r="C3" s="1"/>
      <c r="D3" s="1"/>
    </row>
    <row r="4" spans="1:4" s="99" customFormat="1" ht="10.5" customHeight="1">
      <c r="A4" s="102" t="s">
        <v>93</v>
      </c>
      <c r="B4" s="102"/>
      <c r="C4" s="102"/>
      <c r="D4" s="102"/>
    </row>
    <row r="5" spans="1:4" ht="15.75" customHeight="1">
      <c r="A5" s="2"/>
      <c r="B5" s="2"/>
      <c r="C5" s="2"/>
      <c r="D5" s="2"/>
    </row>
    <row r="6" spans="1:5" s="1" customFormat="1" ht="10.5">
      <c r="A6" s="1" t="s">
        <v>97</v>
      </c>
      <c r="E6" s="26"/>
    </row>
    <row r="7" spans="1:5" s="1" customFormat="1" ht="10.5">
      <c r="A7" s="1" t="s">
        <v>98</v>
      </c>
      <c r="E7" s="26"/>
    </row>
    <row r="8" spans="1:5" s="1" customFormat="1" ht="10.5">
      <c r="A8" s="1" t="s">
        <v>99</v>
      </c>
      <c r="E8" s="26"/>
    </row>
    <row r="9" spans="1:5" s="1" customFormat="1" ht="10.5">
      <c r="A9" s="1" t="s">
        <v>84</v>
      </c>
      <c r="D9" s="122"/>
      <c r="E9" s="26"/>
    </row>
    <row r="10" spans="1:4" ht="15" customHeight="1" thickBot="1">
      <c r="A10" s="1"/>
      <c r="B10" s="1"/>
      <c r="C10" s="1"/>
      <c r="D10" s="1"/>
    </row>
    <row r="11" spans="1:4" s="99" customFormat="1" ht="12.75" customHeight="1" thickBot="1" thickTop="1">
      <c r="A11" s="97" t="s">
        <v>0</v>
      </c>
      <c r="B11" s="98" t="s">
        <v>1</v>
      </c>
      <c r="C11" s="97" t="s">
        <v>2</v>
      </c>
      <c r="D11" s="97" t="s">
        <v>3</v>
      </c>
    </row>
    <row r="12" spans="1:4" ht="10.5" customHeight="1" thickBot="1" thickTop="1">
      <c r="A12" s="1"/>
      <c r="B12" s="1"/>
      <c r="C12" s="1"/>
      <c r="D12" s="1"/>
    </row>
    <row r="13" spans="1:4" ht="11.25" customHeight="1" thickTop="1">
      <c r="A13" s="27" t="s">
        <v>4</v>
      </c>
      <c r="B13" s="28" t="s">
        <v>71</v>
      </c>
      <c r="C13" s="28" t="s">
        <v>56</v>
      </c>
      <c r="D13" s="115" t="s">
        <v>52</v>
      </c>
    </row>
    <row r="14" spans="1:4" ht="11.25" customHeight="1">
      <c r="A14" s="31"/>
      <c r="B14" s="32" t="s">
        <v>21</v>
      </c>
      <c r="C14" s="32" t="s">
        <v>55</v>
      </c>
      <c r="D14" s="116" t="s">
        <v>53</v>
      </c>
    </row>
    <row r="15" spans="1:4" ht="11.25" customHeight="1">
      <c r="A15" s="31"/>
      <c r="B15" s="32" t="s">
        <v>72</v>
      </c>
      <c r="C15" s="32" t="s">
        <v>53</v>
      </c>
      <c r="D15" s="116" t="s">
        <v>54</v>
      </c>
    </row>
    <row r="16" spans="1:4" ht="11.25" customHeight="1">
      <c r="A16" s="31"/>
      <c r="B16" s="32" t="s">
        <v>73</v>
      </c>
      <c r="C16" s="32" t="s">
        <v>54</v>
      </c>
      <c r="D16" s="116" t="s">
        <v>69</v>
      </c>
    </row>
    <row r="17" spans="1:4" ht="11.25" customHeight="1">
      <c r="A17" s="31"/>
      <c r="B17" s="32" t="s">
        <v>74</v>
      </c>
      <c r="C17" s="32"/>
      <c r="D17" s="117">
        <v>42217</v>
      </c>
    </row>
    <row r="18" spans="1:4" ht="11.25" customHeight="1" thickBot="1">
      <c r="A18" s="35"/>
      <c r="B18" s="37" t="s">
        <v>83</v>
      </c>
      <c r="C18" s="36"/>
      <c r="D18" s="118" t="s">
        <v>63</v>
      </c>
    </row>
    <row r="19" spans="1:4" ht="14.25" customHeight="1" thickTop="1">
      <c r="A19" s="1"/>
      <c r="B19" s="1"/>
      <c r="C19" s="1"/>
      <c r="D19" s="1"/>
    </row>
    <row r="20" spans="1:4" s="99" customFormat="1" ht="11.25" customHeight="1">
      <c r="A20" s="119">
        <v>41061</v>
      </c>
      <c r="B20" s="120">
        <f>'02'!G30</f>
        <v>35464.87</v>
      </c>
      <c r="C20" s="121">
        <v>10</v>
      </c>
      <c r="D20" s="120">
        <f>B20*C20%</f>
        <v>3546.49</v>
      </c>
    </row>
    <row r="21" spans="1:4" ht="10.5" customHeight="1">
      <c r="A21" s="1"/>
      <c r="B21" s="1"/>
      <c r="C21" s="1"/>
      <c r="D21" s="1"/>
    </row>
    <row r="22" spans="1:4" s="100" customFormat="1" ht="12" customHeight="1">
      <c r="A22" s="2"/>
      <c r="B22" s="101">
        <f>SUM(B20:B20)</f>
        <v>35464.87</v>
      </c>
      <c r="C22" s="2"/>
      <c r="D22" s="101">
        <f>SUM(D20:D20)</f>
        <v>3546.49</v>
      </c>
    </row>
    <row r="25" spans="3:6" ht="12.75">
      <c r="C25" s="146"/>
      <c r="D25" s="146"/>
      <c r="E25" s="147"/>
      <c r="F25" s="146"/>
    </row>
    <row r="26" spans="3:6" ht="12.75">
      <c r="C26" s="146" t="s">
        <v>100</v>
      </c>
      <c r="D26" s="146"/>
      <c r="E26" s="147"/>
      <c r="F26" s="146"/>
    </row>
    <row r="27" spans="3:6" ht="12.75">
      <c r="C27" s="148" t="s">
        <v>101</v>
      </c>
      <c r="D27" s="146"/>
      <c r="E27" s="147"/>
      <c r="F27" s="146"/>
    </row>
  </sheetData>
  <sheetProtection/>
  <hyperlinks>
    <hyperlink ref="C27" r:id="rId1" display="www.sentença.com.br"/>
  </hyperlinks>
  <printOptions/>
  <pageMargins left="1.1811023622047245" right="0.5905511811023623" top="0.984251968503937" bottom="0.5905511811023623" header="0.31496062992125984" footer="0.31496062992125984"/>
  <pageSetup horizontalDpi="600" verticalDpi="600" orientation="portrait" paperSize="9" r:id="rId2"/>
  <headerFooter>
    <oddHeader>&amp;R
&amp;"Tahoma,Normal"&amp;8Anexo: 03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M36" sqref="M36"/>
    </sheetView>
  </sheetViews>
  <sheetFormatPr defaultColWidth="11.421875" defaultRowHeight="12.75"/>
  <cols>
    <col min="1" max="1" width="2.28125" style="50" customWidth="1"/>
    <col min="2" max="2" width="3.140625" style="50" customWidth="1"/>
    <col min="3" max="3" width="2.28125" style="94" customWidth="1"/>
    <col min="4" max="4" width="33.421875" style="50" customWidth="1"/>
    <col min="5" max="5" width="23.421875" style="50" customWidth="1"/>
    <col min="6" max="6" width="2.00390625" style="94" customWidth="1"/>
    <col min="7" max="7" width="13.57421875" style="50" customWidth="1"/>
    <col min="8" max="8" width="2.00390625" style="50" customWidth="1"/>
    <col min="9" max="9" width="12.8515625" style="50" customWidth="1"/>
    <col min="10" max="10" width="1.57421875" style="50" customWidth="1"/>
    <col min="11" max="11" width="2.140625" style="50" customWidth="1"/>
    <col min="12" max="12" width="3.00390625" style="50" customWidth="1"/>
    <col min="13" max="16384" width="11.421875" style="50" customWidth="1"/>
  </cols>
  <sheetData>
    <row r="1" spans="8:9" ht="10.5">
      <c r="H1" s="52"/>
      <c r="I1" s="52"/>
    </row>
    <row r="2" spans="8:9" ht="10.5">
      <c r="H2" s="51"/>
      <c r="I2" s="51"/>
    </row>
    <row r="3" ht="18.75" customHeight="1"/>
    <row r="4" spans="1:10" ht="18">
      <c r="A4" s="145" t="s">
        <v>9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4:9" ht="19.5" customHeight="1">
      <c r="D5" s="53"/>
      <c r="E5" s="54"/>
      <c r="G5" s="54"/>
      <c r="H5" s="54"/>
      <c r="I5" s="54"/>
    </row>
    <row r="6" spans="1:5" s="1" customFormat="1" ht="10.5">
      <c r="A6" s="1" t="s">
        <v>97</v>
      </c>
      <c r="E6" s="26"/>
    </row>
    <row r="7" spans="1:5" s="1" customFormat="1" ht="10.5">
      <c r="A7" s="1" t="s">
        <v>98</v>
      </c>
      <c r="E7" s="26"/>
    </row>
    <row r="8" spans="1:5" s="1" customFormat="1" ht="10.5">
      <c r="A8" s="1" t="s">
        <v>99</v>
      </c>
      <c r="E8" s="26"/>
    </row>
    <row r="9" spans="1:5" s="1" customFormat="1" ht="10.5">
      <c r="A9" s="1" t="s">
        <v>84</v>
      </c>
      <c r="D9" s="122"/>
      <c r="E9" s="26"/>
    </row>
    <row r="10" spans="1:3" ht="16.5" customHeight="1">
      <c r="A10" s="55"/>
      <c r="B10" s="55"/>
      <c r="C10" s="106"/>
    </row>
    <row r="11" spans="1:10" ht="12" customHeight="1">
      <c r="A11" s="56"/>
      <c r="B11" s="57"/>
      <c r="C11" s="72"/>
      <c r="D11" s="57"/>
      <c r="E11" s="57"/>
      <c r="F11" s="72"/>
      <c r="G11" s="57"/>
      <c r="H11" s="57"/>
      <c r="I11" s="57"/>
      <c r="J11" s="58"/>
    </row>
    <row r="12" spans="1:10" ht="12.75">
      <c r="A12" s="59"/>
      <c r="B12" s="60"/>
      <c r="C12" s="67"/>
      <c r="D12" s="61" t="s">
        <v>43</v>
      </c>
      <c r="E12" s="60"/>
      <c r="F12" s="63"/>
      <c r="G12" s="63" t="s">
        <v>44</v>
      </c>
      <c r="H12" s="63"/>
      <c r="I12" s="63"/>
      <c r="J12" s="64"/>
    </row>
    <row r="13" spans="1:10" ht="10.5">
      <c r="A13" s="59"/>
      <c r="B13" s="60"/>
      <c r="C13" s="67"/>
      <c r="D13" s="60"/>
      <c r="E13" s="60"/>
      <c r="F13" s="63"/>
      <c r="G13" s="63" t="s">
        <v>45</v>
      </c>
      <c r="H13" s="63"/>
      <c r="I13" s="63"/>
      <c r="J13" s="64"/>
    </row>
    <row r="14" spans="1:10" ht="10.5">
      <c r="A14" s="59"/>
      <c r="B14" s="60"/>
      <c r="C14" s="67"/>
      <c r="D14" s="60"/>
      <c r="E14" s="60"/>
      <c r="F14" s="63"/>
      <c r="G14" s="62"/>
      <c r="H14" s="62"/>
      <c r="I14" s="62"/>
      <c r="J14" s="64"/>
    </row>
    <row r="15" spans="1:10" ht="10.5" customHeight="1">
      <c r="A15" s="59"/>
      <c r="B15" s="60"/>
      <c r="C15" s="67"/>
      <c r="D15" s="65" t="s">
        <v>94</v>
      </c>
      <c r="E15" s="60"/>
      <c r="F15" s="67"/>
      <c r="G15" s="60"/>
      <c r="H15" s="60"/>
      <c r="I15" s="60"/>
      <c r="J15" s="64"/>
    </row>
    <row r="16" spans="1:10" ht="10.5">
      <c r="A16" s="59"/>
      <c r="B16" s="60" t="s">
        <v>46</v>
      </c>
      <c r="C16" s="67" t="s">
        <v>5</v>
      </c>
      <c r="D16" s="68" t="s">
        <v>64</v>
      </c>
      <c r="E16" s="69"/>
      <c r="F16" s="67" t="s">
        <v>8</v>
      </c>
      <c r="G16" s="70">
        <f>'02'!B71</f>
        <v>153323.32</v>
      </c>
      <c r="H16" s="70"/>
      <c r="I16" s="70"/>
      <c r="J16" s="64"/>
    </row>
    <row r="17" spans="1:10" ht="10.5">
      <c r="A17" s="59"/>
      <c r="B17" s="60" t="s">
        <v>47</v>
      </c>
      <c r="C17" s="67" t="s">
        <v>5</v>
      </c>
      <c r="D17" s="68" t="s">
        <v>65</v>
      </c>
      <c r="E17" s="69"/>
      <c r="F17" s="67" t="s">
        <v>8</v>
      </c>
      <c r="G17" s="70">
        <f>'02'!D71-'02'!B71</f>
        <v>2623.83</v>
      </c>
      <c r="H17" s="70"/>
      <c r="I17" s="70"/>
      <c r="J17" s="64"/>
    </row>
    <row r="18" spans="1:10" ht="10.5">
      <c r="A18" s="59"/>
      <c r="B18" s="60" t="s">
        <v>48</v>
      </c>
      <c r="C18" s="67" t="s">
        <v>5</v>
      </c>
      <c r="D18" s="68" t="s">
        <v>66</v>
      </c>
      <c r="E18" s="69"/>
      <c r="F18" s="67" t="s">
        <v>8</v>
      </c>
      <c r="G18" s="70">
        <f>'02'!F71</f>
        <v>19015.63</v>
      </c>
      <c r="H18" s="70"/>
      <c r="I18" s="70"/>
      <c r="J18" s="64"/>
    </row>
    <row r="19" spans="1:10" ht="3.75" customHeight="1">
      <c r="A19" s="59"/>
      <c r="B19" s="60"/>
      <c r="C19" s="67"/>
      <c r="D19" s="60"/>
      <c r="E19" s="60"/>
      <c r="F19" s="67"/>
      <c r="G19" s="60"/>
      <c r="H19" s="60"/>
      <c r="I19" s="60"/>
      <c r="J19" s="64"/>
    </row>
    <row r="20" spans="1:10" ht="13.5" customHeight="1">
      <c r="A20" s="59"/>
      <c r="B20" s="92" t="s">
        <v>49</v>
      </c>
      <c r="C20" s="93" t="s">
        <v>5</v>
      </c>
      <c r="D20" s="92" t="s">
        <v>62</v>
      </c>
      <c r="E20" s="57"/>
      <c r="F20" s="72" t="s">
        <v>8</v>
      </c>
      <c r="G20" s="71">
        <f>SUM(G15:G18)</f>
        <v>174962.78</v>
      </c>
      <c r="H20" s="5"/>
      <c r="I20" s="60"/>
      <c r="J20" s="64"/>
    </row>
    <row r="21" spans="1:10" ht="15.75" customHeight="1">
      <c r="A21" s="59"/>
      <c r="B21" s="60"/>
      <c r="C21" s="67"/>
      <c r="D21" s="60"/>
      <c r="E21" s="60"/>
      <c r="F21" s="67"/>
      <c r="G21" s="60"/>
      <c r="H21" s="60"/>
      <c r="I21" s="60"/>
      <c r="J21" s="64"/>
    </row>
    <row r="22" spans="1:10" ht="10.5" customHeight="1">
      <c r="A22" s="59"/>
      <c r="B22" s="65" t="s">
        <v>50</v>
      </c>
      <c r="C22" s="67" t="s">
        <v>5</v>
      </c>
      <c r="D22" s="65" t="s">
        <v>70</v>
      </c>
      <c r="E22" s="60"/>
      <c r="F22" s="67" t="s">
        <v>8</v>
      </c>
      <c r="G22" s="105">
        <f>'03'!D20</f>
        <v>3546.49</v>
      </c>
      <c r="H22" s="60"/>
      <c r="I22" s="60"/>
      <c r="J22" s="64"/>
    </row>
    <row r="23" spans="1:10" ht="10.5" customHeight="1">
      <c r="A23" s="59"/>
      <c r="B23" s="60"/>
      <c r="C23" s="67"/>
      <c r="D23" s="65"/>
      <c r="E23" s="60"/>
      <c r="F23" s="67"/>
      <c r="G23" s="60"/>
      <c r="H23" s="60"/>
      <c r="I23" s="60"/>
      <c r="J23" s="64"/>
    </row>
    <row r="24" spans="1:10" ht="10.5" customHeight="1">
      <c r="A24" s="59"/>
      <c r="B24" s="60"/>
      <c r="C24" s="67"/>
      <c r="D24" s="65"/>
      <c r="E24" s="60"/>
      <c r="F24" s="67"/>
      <c r="G24" s="60"/>
      <c r="H24" s="60"/>
      <c r="I24" s="60"/>
      <c r="J24" s="64"/>
    </row>
    <row r="25" spans="1:10" s="79" customFormat="1" ht="19.5" customHeight="1">
      <c r="A25" s="73"/>
      <c r="B25" s="74" t="s">
        <v>51</v>
      </c>
      <c r="C25" s="75" t="s">
        <v>5</v>
      </c>
      <c r="D25" s="74" t="s">
        <v>95</v>
      </c>
      <c r="E25" s="76"/>
      <c r="F25" s="95"/>
      <c r="G25" s="76"/>
      <c r="H25" s="76" t="s">
        <v>8</v>
      </c>
      <c r="I25" s="77">
        <f>G20+G22</f>
        <v>178509.27</v>
      </c>
      <c r="J25" s="78"/>
    </row>
    <row r="26" spans="1:10" s="79" customFormat="1" ht="21.75" customHeight="1">
      <c r="A26" s="73"/>
      <c r="B26" s="74"/>
      <c r="C26" s="75"/>
      <c r="D26" s="74"/>
      <c r="E26" s="76"/>
      <c r="F26" s="95"/>
      <c r="G26" s="76"/>
      <c r="H26" s="76"/>
      <c r="I26" s="77"/>
      <c r="J26" s="78"/>
    </row>
    <row r="27" spans="1:10" s="114" customFormat="1" ht="19.5" customHeight="1">
      <c r="A27" s="107"/>
      <c r="B27" s="108"/>
      <c r="C27" s="109"/>
      <c r="D27" s="108" t="s">
        <v>96</v>
      </c>
      <c r="E27" s="110"/>
      <c r="F27" s="111"/>
      <c r="G27" s="110"/>
      <c r="H27" s="110" t="s">
        <v>8</v>
      </c>
      <c r="I27" s="112">
        <f>'01'!I68</f>
        <v>3804.55</v>
      </c>
      <c r="J27" s="113"/>
    </row>
    <row r="28" spans="1:10" s="79" customFormat="1" ht="22.5" customHeight="1">
      <c r="A28" s="73"/>
      <c r="B28" s="74"/>
      <c r="C28" s="75"/>
      <c r="D28" s="74"/>
      <c r="E28" s="76"/>
      <c r="F28" s="95"/>
      <c r="G28" s="76"/>
      <c r="H28" s="76"/>
      <c r="I28" s="77"/>
      <c r="J28" s="78"/>
    </row>
    <row r="29" spans="1:10" ht="12.75" hidden="1">
      <c r="A29" s="59"/>
      <c r="B29" s="60"/>
      <c r="C29" s="67"/>
      <c r="D29" s="80"/>
      <c r="E29" s="60"/>
      <c r="F29" s="67"/>
      <c r="G29" s="81"/>
      <c r="H29" s="66"/>
      <c r="I29" s="81"/>
      <c r="J29" s="64"/>
    </row>
    <row r="30" spans="1:10" ht="9.75" customHeight="1">
      <c r="A30" s="82"/>
      <c r="B30" s="83"/>
      <c r="C30" s="96"/>
      <c r="D30" s="83"/>
      <c r="E30" s="83"/>
      <c r="F30" s="96"/>
      <c r="G30" s="84"/>
      <c r="H30" s="84"/>
      <c r="I30" s="84"/>
      <c r="J30" s="85"/>
    </row>
    <row r="31" spans="7:9" ht="10.5">
      <c r="G31" s="86"/>
      <c r="H31" s="86"/>
      <c r="I31" s="86"/>
    </row>
    <row r="33" spans="4:9" ht="10.5">
      <c r="D33" s="87"/>
      <c r="E33" s="146"/>
      <c r="F33" s="146"/>
      <c r="G33" s="87"/>
      <c r="H33" s="87"/>
      <c r="I33" s="87"/>
    </row>
    <row r="34" spans="4:6" ht="10.5">
      <c r="D34" s="88"/>
      <c r="E34" s="146" t="s">
        <v>100</v>
      </c>
      <c r="F34" s="146"/>
    </row>
    <row r="35" spans="4:6" ht="12.75">
      <c r="D35" s="89"/>
      <c r="E35" s="148" t="s">
        <v>101</v>
      </c>
      <c r="F35" s="146"/>
    </row>
    <row r="36" ht="10.5">
      <c r="D36" s="89"/>
    </row>
    <row r="37" spans="7:9" ht="10.5">
      <c r="G37" s="60"/>
      <c r="H37" s="60"/>
      <c r="I37" s="60"/>
    </row>
    <row r="38" spans="5:9" ht="10.5">
      <c r="E38" s="90"/>
      <c r="G38" s="60"/>
      <c r="H38" s="60"/>
      <c r="I38" s="60"/>
    </row>
    <row r="39" spans="7:9" ht="10.5">
      <c r="G39" s="60"/>
      <c r="H39" s="60"/>
      <c r="I39" s="60"/>
    </row>
    <row r="44" ht="13.5" customHeight="1"/>
  </sheetData>
  <sheetProtection/>
  <mergeCells count="1">
    <mergeCell ref="A4:J4"/>
  </mergeCells>
  <hyperlinks>
    <hyperlink ref="E35" r:id="rId1" display="www.sentença.com.br"/>
  </hyperlinks>
  <printOptions/>
  <pageMargins left="2.4803149606299213" right="0.5905511811023623" top="0.984251968503937" bottom="0.7874015748031497" header="0.31496062992125984" footer="0.31496062992125984"/>
  <pageSetup horizontalDpi="600" verticalDpi="600" orientation="landscape" paperSize="9" r:id="rId2"/>
  <headerFooter>
    <oddHeader>&amp;R
&amp;"Tahoma,Normal"&amp;8Anexo: 04
Folha: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PONCIANO DE CARVALHO</dc:creator>
  <cp:keywords/>
  <dc:description/>
  <cp:lastModifiedBy>User</cp:lastModifiedBy>
  <cp:lastPrinted>2015-12-15T13:03:08Z</cp:lastPrinted>
  <dcterms:created xsi:type="dcterms:W3CDTF">1998-08-25T13:05:12Z</dcterms:created>
  <dcterms:modified xsi:type="dcterms:W3CDTF">2016-03-22T13:00:34Z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